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iulie\"/>
    </mc:Choice>
  </mc:AlternateContent>
  <bookViews>
    <workbookView xWindow="0" yWindow="0" windowWidth="28800" windowHeight="12300"/>
  </bookViews>
  <sheets>
    <sheet name="расходы" sheetId="1" r:id="rId1"/>
    <sheet name="численность" sheetId="2" r:id="rId2"/>
  </sheets>
  <externalReferences>
    <externalReference r:id="rId3"/>
  </externalReferences>
  <definedNames>
    <definedName name="_xlnm.Print_Area" localSheetId="0">расходы!$A$1:$J$25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C21" i="2" s="1"/>
  <c r="J20" i="2"/>
  <c r="I20" i="2"/>
  <c r="H20" i="2" s="1"/>
  <c r="E20" i="2"/>
  <c r="D20" i="2"/>
  <c r="C20" i="2" s="1"/>
  <c r="J19" i="2"/>
  <c r="I19" i="2"/>
  <c r="E19" i="2"/>
  <c r="D19" i="2"/>
  <c r="J18" i="2"/>
  <c r="I18" i="2"/>
  <c r="E18" i="2"/>
  <c r="D18" i="2"/>
  <c r="J17" i="2"/>
  <c r="H17" i="2" s="1"/>
  <c r="E17" i="2"/>
  <c r="C17" i="2" s="1"/>
  <c r="J16" i="2"/>
  <c r="I16" i="2"/>
  <c r="E16" i="2"/>
  <c r="D16" i="2"/>
  <c r="J15" i="2"/>
  <c r="I15" i="2"/>
  <c r="H15" i="2" s="1"/>
  <c r="E15" i="2"/>
  <c r="D15" i="2"/>
  <c r="C15" i="2" s="1"/>
  <c r="J14" i="2"/>
  <c r="I14" i="2"/>
  <c r="E14" i="2"/>
  <c r="D14" i="2"/>
  <c r="C14" i="2" s="1"/>
  <c r="J13" i="2"/>
  <c r="I13" i="2"/>
  <c r="H13" i="2" s="1"/>
  <c r="E13" i="2"/>
  <c r="D13" i="2"/>
  <c r="C13" i="2" s="1"/>
  <c r="J12" i="2"/>
  <c r="I12" i="2"/>
  <c r="E12" i="2"/>
  <c r="D12" i="2"/>
  <c r="C12" i="2" s="1"/>
  <c r="L10" i="2"/>
  <c r="K10" i="2"/>
  <c r="G10" i="2"/>
  <c r="F10" i="2"/>
  <c r="H12" i="2" l="1"/>
  <c r="H16" i="2"/>
  <c r="C18" i="2"/>
  <c r="H19" i="2"/>
  <c r="H14" i="2"/>
  <c r="H18" i="2"/>
  <c r="J10" i="2"/>
  <c r="E10" i="2"/>
  <c r="C10" i="2" s="1"/>
  <c r="D10" i="2"/>
  <c r="C16" i="2"/>
  <c r="C19" i="2"/>
  <c r="I10" i="2"/>
  <c r="H10" i="2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<sst xmlns="http://schemas.openxmlformats.org/spreadsheetml/2006/main" count="78" uniqueCount="43">
  <si>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</si>
  <si>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</si>
  <si>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</si>
  <si>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</si>
  <si>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</si>
  <si>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</si>
  <si>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</si>
  <si>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</si>
  <si>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</si>
  <si>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</si>
  <si>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</si>
  <si>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</si>
  <si>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</si>
  <si>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</si>
  <si>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</si>
  <si>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</si>
  <si>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</si>
  <si>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</si>
  <si>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</si>
  <si>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</si>
  <si>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тыс.лей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</si>
  <si>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</si>
  <si>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</si>
  <si>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</si>
  <si>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</si>
  <si>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</si>
  <si>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</si>
  <si>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</si>
  <si>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</si>
  <si>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</si>
  <si>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</si>
  <si>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</si>
  <si>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</si>
  <si>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</si>
  <si>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</si>
  <si>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</si>
  <si>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Исполнено 31.07.2019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</si>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</sst>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4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5" fillId="0" borderId="0" xfId="1" applyFont="1" applyFill="1"/>
    <xf numFmtId="0" fontId="15" fillId="0" borderId="0" xfId="1" applyFont="1"/>
    <xf numFmtId="0" fontId="16" fillId="0" borderId="0" xfId="1" applyFont="1" applyFill="1"/>
    <xf numFmtId="0" fontId="17" fillId="0" borderId="0" xfId="1" applyFont="1"/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2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8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5" fillId="0" borderId="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19" fillId="0" borderId="29" xfId="1" applyFont="1" applyBorder="1"/>
    <xf numFmtId="0" fontId="16" fillId="0" borderId="29" xfId="1" applyFont="1" applyBorder="1"/>
    <xf numFmtId="0" fontId="15" fillId="0" borderId="29" xfId="2" applyFont="1" applyBorder="1" applyAlignment="1">
      <alignment wrapText="1"/>
    </xf>
    <xf numFmtId="0" fontId="15" fillId="0" borderId="32" xfId="1" applyFont="1" applyBorder="1" applyAlignment="1">
      <alignment wrapText="1"/>
    </xf>
    <xf numFmtId="0" fontId="22" fillId="0" borderId="0" xfId="1" applyFont="1"/>
    <xf numFmtId="0" fontId="22" fillId="0" borderId="0" xfId="1" applyFont="1" applyAlignment="1">
      <alignment horizontal="left" vertical="center" wrapText="1"/>
    </xf>
    <xf numFmtId="0" fontId="18" fillId="0" borderId="37" xfId="1" applyFont="1" applyFill="1" applyBorder="1" applyAlignment="1">
      <alignment horizontal="center" vertical="center"/>
    </xf>
    <xf numFmtId="0" fontId="23" fillId="0" borderId="38" xfId="1" applyFont="1" applyFill="1" applyBorder="1" applyAlignment="1">
      <alignment horizontal="center" vertical="center"/>
    </xf>
    <xf numFmtId="0" fontId="23" fillId="0" borderId="16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0" fontId="23" fillId="0" borderId="38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3" fillId="0" borderId="31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5" fillId="0" borderId="39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20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20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1.07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975</v>
          </cell>
          <cell r="P13">
            <v>975</v>
          </cell>
        </row>
        <row r="14">
          <cell r="O14">
            <v>262</v>
          </cell>
          <cell r="P14">
            <v>244</v>
          </cell>
        </row>
      </sheetData>
      <sheetData sheetId="3">
        <row r="11">
          <cell r="O11">
            <v>11582.5</v>
          </cell>
          <cell r="P11">
            <v>11922</v>
          </cell>
        </row>
        <row r="12">
          <cell r="O12">
            <v>93.5</v>
          </cell>
          <cell r="P12">
            <v>99</v>
          </cell>
        </row>
        <row r="13">
          <cell r="O13">
            <v>162.5</v>
          </cell>
          <cell r="P13">
            <v>164</v>
          </cell>
        </row>
        <row r="14">
          <cell r="O14">
            <v>657.5</v>
          </cell>
          <cell r="P14">
            <v>649</v>
          </cell>
        </row>
        <row r="15">
          <cell r="O15">
            <v>19.75</v>
          </cell>
          <cell r="P15">
            <v>18</v>
          </cell>
        </row>
        <row r="16">
          <cell r="O16">
            <v>758.25</v>
          </cell>
          <cell r="P16">
            <v>724</v>
          </cell>
        </row>
        <row r="17">
          <cell r="O17">
            <v>107</v>
          </cell>
          <cell r="P17">
            <v>87</v>
          </cell>
        </row>
        <row r="18">
          <cell r="O18">
            <v>10166.25</v>
          </cell>
          <cell r="P18">
            <v>10514</v>
          </cell>
        </row>
        <row r="19">
          <cell r="O19">
            <v>86358.25</v>
          </cell>
          <cell r="P19">
            <v>81022</v>
          </cell>
        </row>
        <row r="20">
          <cell r="O20">
            <v>9730.2799999999988</v>
          </cell>
          <cell r="P20">
            <v>10401</v>
          </cell>
        </row>
      </sheetData>
      <sheetData sheetId="4">
        <row r="10">
          <cell r="T10">
            <v>8110.45</v>
          </cell>
          <cell r="U10">
            <v>8154</v>
          </cell>
        </row>
        <row r="11">
          <cell r="T11">
            <v>3445.5</v>
          </cell>
          <cell r="U11">
            <v>3439</v>
          </cell>
        </row>
        <row r="12">
          <cell r="T12">
            <v>6900</v>
          </cell>
          <cell r="U12">
            <v>6881</v>
          </cell>
        </row>
        <row r="13">
          <cell r="T13">
            <v>5119.1000000000004</v>
          </cell>
          <cell r="U13">
            <v>5150</v>
          </cell>
        </row>
        <row r="14">
          <cell r="T14">
            <v>573.5</v>
          </cell>
          <cell r="U14">
            <v>568</v>
          </cell>
        </row>
        <row r="15">
          <cell r="T15">
            <v>3724.75</v>
          </cell>
          <cell r="U15">
            <v>3409</v>
          </cell>
        </row>
        <row r="16">
          <cell r="T16">
            <v>1427.75</v>
          </cell>
          <cell r="U16">
            <v>1435</v>
          </cell>
        </row>
        <row r="17">
          <cell r="T17">
            <v>2326.9499999999998</v>
          </cell>
          <cell r="U17">
            <v>2170</v>
          </cell>
        </row>
        <row r="18">
          <cell r="T18">
            <v>2114.5</v>
          </cell>
          <cell r="U18">
            <v>2021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5" sqref="I15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79" t="s">
        <v>10</v>
      </c>
      <c r="B2" s="79"/>
      <c r="C2" s="79"/>
      <c r="D2" s="79"/>
      <c r="E2" s="79"/>
      <c r="F2" s="79"/>
      <c r="G2" s="79"/>
      <c r="H2" s="79"/>
      <c r="I2" s="4"/>
      <c r="J2" s="4"/>
      <c r="K2" s="4"/>
    </row>
    <row r="3" spans="1:11" ht="14.25" customHeight="1">
      <c r="A3" s="79"/>
      <c r="B3" s="79"/>
      <c r="C3" s="79"/>
      <c r="D3" s="79"/>
      <c r="E3" s="79"/>
      <c r="F3" s="79"/>
      <c r="G3" s="79"/>
      <c r="H3" s="79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20</v>
      </c>
      <c r="I4" s="4"/>
      <c r="J4" s="4"/>
      <c r="K4" s="4"/>
    </row>
    <row r="5" spans="1:11" ht="25.5" customHeight="1">
      <c r="A5" s="80" t="s">
        <v>11</v>
      </c>
      <c r="B5" s="81" t="s">
        <v>12</v>
      </c>
      <c r="C5" s="82" t="s">
        <v>36</v>
      </c>
      <c r="D5" s="83"/>
      <c r="E5" s="83"/>
      <c r="F5" s="83"/>
      <c r="G5" s="83"/>
      <c r="H5" s="84"/>
      <c r="I5" s="4"/>
      <c r="J5" s="4"/>
      <c r="K5" s="4"/>
    </row>
    <row r="6" spans="1:11" ht="25.5" customHeight="1">
      <c r="A6" s="85"/>
      <c r="B6" s="86"/>
      <c r="C6" s="87" t="s">
        <v>13</v>
      </c>
      <c r="D6" s="88" t="s">
        <v>14</v>
      </c>
      <c r="E6" s="89"/>
      <c r="F6" s="90" t="s">
        <v>15</v>
      </c>
      <c r="G6" s="90" t="s">
        <v>16</v>
      </c>
      <c r="H6" s="91" t="s">
        <v>17</v>
      </c>
      <c r="I6" s="4"/>
      <c r="J6" s="4"/>
      <c r="K6" s="4"/>
    </row>
    <row r="7" spans="1:11" s="8" customFormat="1" ht="43.5" customHeight="1">
      <c r="A7" s="92"/>
      <c r="B7" s="93"/>
      <c r="C7" s="94"/>
      <c r="D7" s="95" t="s">
        <v>18</v>
      </c>
      <c r="E7" s="96" t="s">
        <v>19</v>
      </c>
      <c r="F7" s="97"/>
      <c r="G7" s="97"/>
      <c r="H7" s="98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0" customFormat="1">
      <c r="A10" s="99" t="s">
        <v>21</v>
      </c>
      <c r="B10" s="24"/>
      <c r="C10" s="25">
        <v>9725099.6999999993</v>
      </c>
      <c r="D10" s="26">
        <v>3840299.65</v>
      </c>
      <c r="E10" s="27">
        <v>26964.859999999997</v>
      </c>
      <c r="F10" s="26">
        <v>5760982.3499999996</v>
      </c>
      <c r="G10" s="26">
        <v>87105.600000000006</v>
      </c>
      <c r="H10" s="28">
        <v>36712.1</v>
      </c>
      <c r="I10" s="29"/>
      <c r="J10" s="29"/>
      <c r="K10" s="29"/>
    </row>
    <row r="11" spans="1:11" s="36" customFormat="1" ht="10.5" customHeight="1">
      <c r="A11" s="100" t="s">
        <v>22</v>
      </c>
      <c r="B11" s="31"/>
      <c r="C11" s="32"/>
      <c r="D11" s="33"/>
      <c r="E11" s="34"/>
      <c r="F11" s="33"/>
      <c r="G11" s="33"/>
      <c r="H11" s="35"/>
      <c r="I11" s="4"/>
      <c r="J11" s="4"/>
      <c r="K11" s="4"/>
    </row>
    <row r="12" spans="1:11" ht="24">
      <c r="A12" s="101" t="s">
        <v>23</v>
      </c>
      <c r="B12" s="37" t="s">
        <v>0</v>
      </c>
      <c r="C12" s="38">
        <v>1501769.3</v>
      </c>
      <c r="D12" s="33">
        <v>927373.3600000001</v>
      </c>
      <c r="E12" s="34">
        <v>1841.9299999999998</v>
      </c>
      <c r="F12" s="33">
        <v>574395.93999999994</v>
      </c>
      <c r="G12" s="33"/>
      <c r="H12" s="35"/>
      <c r="I12" s="4"/>
      <c r="J12" s="4"/>
      <c r="K12" s="4"/>
    </row>
    <row r="13" spans="1:11">
      <c r="A13" s="101" t="s">
        <v>24</v>
      </c>
      <c r="B13" s="37" t="s">
        <v>1</v>
      </c>
      <c r="C13" s="38">
        <v>207452.64</v>
      </c>
      <c r="D13" s="33">
        <v>204918.69</v>
      </c>
      <c r="E13" s="34">
        <v>2059.2800000000002</v>
      </c>
      <c r="F13" s="33">
        <v>2533.9499999999998</v>
      </c>
      <c r="G13" s="33"/>
      <c r="H13" s="35"/>
      <c r="I13" s="4"/>
      <c r="J13" s="4"/>
      <c r="K13" s="4"/>
    </row>
    <row r="14" spans="1:11" ht="24">
      <c r="A14" s="101" t="s">
        <v>25</v>
      </c>
      <c r="B14" s="37" t="s">
        <v>2</v>
      </c>
      <c r="C14" s="38">
        <v>1770853.1199999999</v>
      </c>
      <c r="D14" s="33">
        <v>1766111.98</v>
      </c>
      <c r="E14" s="34">
        <v>22874.45</v>
      </c>
      <c r="F14" s="33">
        <v>4741.1399999999994</v>
      </c>
      <c r="G14" s="33"/>
      <c r="H14" s="35"/>
      <c r="I14" s="4"/>
      <c r="J14" s="4"/>
      <c r="K14" s="4"/>
    </row>
    <row r="15" spans="1:11">
      <c r="A15" s="101" t="s">
        <v>26</v>
      </c>
      <c r="B15" s="37" t="s">
        <v>3</v>
      </c>
      <c r="C15" s="38">
        <v>389514.71</v>
      </c>
      <c r="D15" s="33">
        <v>344006.96</v>
      </c>
      <c r="E15" s="34"/>
      <c r="F15" s="33">
        <v>45507.749999999985</v>
      </c>
      <c r="G15" s="33"/>
      <c r="H15" s="35"/>
      <c r="I15" s="4"/>
      <c r="J15" s="4"/>
      <c r="K15" s="4"/>
    </row>
    <row r="16" spans="1:11">
      <c r="A16" s="101" t="s">
        <v>27</v>
      </c>
      <c r="B16" s="37" t="s">
        <v>4</v>
      </c>
      <c r="C16" s="38">
        <v>35941.950000000004</v>
      </c>
      <c r="D16" s="33">
        <v>35733.69</v>
      </c>
      <c r="E16" s="34"/>
      <c r="F16" s="33">
        <v>208.26</v>
      </c>
      <c r="G16" s="33"/>
      <c r="H16" s="35"/>
      <c r="I16" s="4"/>
      <c r="J16" s="4"/>
      <c r="K16" s="4"/>
    </row>
    <row r="17" spans="1:11" ht="25.15" customHeight="1">
      <c r="A17" s="101" t="s">
        <v>28</v>
      </c>
      <c r="B17" s="37" t="s">
        <v>5</v>
      </c>
      <c r="C17" s="38">
        <v>20105.21</v>
      </c>
      <c r="D17" s="33"/>
      <c r="E17" s="34"/>
      <c r="F17" s="33">
        <v>20105.21</v>
      </c>
      <c r="G17" s="33"/>
      <c r="H17" s="35"/>
      <c r="I17" s="4"/>
      <c r="J17" s="4"/>
      <c r="K17" s="4"/>
    </row>
    <row r="18" spans="1:11">
      <c r="A18" s="101" t="s">
        <v>29</v>
      </c>
      <c r="B18" s="37" t="s">
        <v>6</v>
      </c>
      <c r="C18" s="38">
        <v>233939.81</v>
      </c>
      <c r="D18" s="33">
        <v>228972.55</v>
      </c>
      <c r="E18" s="34">
        <v>11.94</v>
      </c>
      <c r="F18" s="33">
        <v>4967.26</v>
      </c>
      <c r="G18" s="33"/>
      <c r="H18" s="35"/>
      <c r="I18" s="4"/>
      <c r="J18" s="4"/>
      <c r="K18" s="4"/>
    </row>
    <row r="19" spans="1:11" ht="24">
      <c r="A19" s="101" t="s">
        <v>30</v>
      </c>
      <c r="B19" s="37" t="s">
        <v>7</v>
      </c>
      <c r="C19" s="38">
        <v>463244.63</v>
      </c>
      <c r="D19" s="33">
        <v>66897.899999999994</v>
      </c>
      <c r="E19" s="34"/>
      <c r="F19" s="33">
        <v>396346.73</v>
      </c>
      <c r="G19" s="33"/>
      <c r="H19" s="35"/>
      <c r="I19" s="4"/>
      <c r="J19" s="4"/>
      <c r="K19" s="4"/>
    </row>
    <row r="20" spans="1:11">
      <c r="A20" s="101" t="s">
        <v>31</v>
      </c>
      <c r="B20" s="37" t="s">
        <v>8</v>
      </c>
      <c r="C20" s="38">
        <v>4540199.6900000004</v>
      </c>
      <c r="D20" s="33">
        <v>168164.24</v>
      </c>
      <c r="E20" s="34">
        <v>177.26</v>
      </c>
      <c r="F20" s="33">
        <v>4372035.45</v>
      </c>
      <c r="G20" s="33"/>
      <c r="H20" s="35"/>
      <c r="I20" s="4"/>
      <c r="J20" s="4"/>
      <c r="K20" s="4"/>
    </row>
    <row r="21" spans="1:11">
      <c r="A21" s="102" t="s">
        <v>32</v>
      </c>
      <c r="B21" s="39" t="s">
        <v>9</v>
      </c>
      <c r="C21" s="40">
        <v>438260.93999999994</v>
      </c>
      <c r="D21" s="41">
        <v>98120.28</v>
      </c>
      <c r="E21" s="42"/>
      <c r="F21" s="41">
        <v>340140.65999999992</v>
      </c>
      <c r="G21" s="41"/>
      <c r="H21" s="43"/>
      <c r="I21" s="4"/>
      <c r="J21" s="4"/>
      <c r="K21" s="4"/>
    </row>
    <row r="22" spans="1:11">
      <c r="A22" s="103" t="s">
        <v>33</v>
      </c>
      <c r="B22" s="4"/>
      <c r="C22" s="44"/>
      <c r="D22" s="44"/>
      <c r="E22" s="45"/>
      <c r="F22" s="46"/>
      <c r="G22" s="46"/>
      <c r="H22" s="46"/>
      <c r="I22" s="4"/>
      <c r="J22" s="4"/>
      <c r="K22" s="4"/>
    </row>
    <row r="23" spans="1:11" s="48" customFormat="1" ht="30.75" customHeight="1">
      <c r="A23" s="104" t="s">
        <v>34</v>
      </c>
      <c r="B23" s="104"/>
      <c r="C23" s="104"/>
      <c r="D23" s="104"/>
      <c r="E23" s="104"/>
      <c r="F23" s="104"/>
      <c r="G23" s="104"/>
      <c r="H23" s="104"/>
      <c r="I23" s="104"/>
      <c r="J23" s="104"/>
      <c r="K23" s="47"/>
    </row>
    <row r="24" spans="1:11" s="48" customFormat="1" ht="27.75" customHeight="1">
      <c r="A24" s="104" t="s">
        <v>35</v>
      </c>
      <c r="B24" s="104"/>
      <c r="C24" s="104"/>
      <c r="D24" s="104"/>
      <c r="E24" s="104"/>
      <c r="F24" s="104"/>
      <c r="G24" s="104"/>
      <c r="H24" s="104"/>
      <c r="I24" s="104"/>
      <c r="J24" s="104"/>
      <c r="K24" s="47"/>
    </row>
    <row r="25" spans="1:11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6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:L2"/>
    </sheetView>
  </sheetViews>
  <sheetFormatPr defaultRowHeight="12.75"/>
  <cols>
    <col min="1" max="1" width="31" style="51" customWidth="1"/>
    <col min="2" max="2" width="5.42578125" style="51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7" style="50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21" customHeight="1">
      <c r="A1" s="53"/>
      <c r="B1" s="1"/>
      <c r="C1" s="2"/>
      <c r="D1" s="2"/>
      <c r="E1" s="2"/>
      <c r="F1" s="2"/>
      <c r="G1" s="2"/>
      <c r="H1" s="4"/>
      <c r="I1" s="4"/>
      <c r="J1" s="4"/>
      <c r="K1" s="4"/>
      <c r="L1" s="4"/>
      <c r="M1" s="4"/>
    </row>
    <row r="2" spans="1:13" ht="15.75" customHeight="1">
      <c r="A2" s="79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4"/>
    </row>
    <row r="3" spans="1:13" ht="15.75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4"/>
    </row>
    <row r="4" spans="1:13">
      <c r="A4" s="1"/>
      <c r="B4" s="1"/>
      <c r="C4" s="2"/>
      <c r="D4" s="2"/>
      <c r="E4" s="2"/>
      <c r="F4" s="2"/>
      <c r="G4" s="2"/>
      <c r="H4" s="4"/>
      <c r="I4" s="4"/>
      <c r="J4" s="4"/>
      <c r="K4" s="4"/>
      <c r="L4" s="4"/>
      <c r="M4" s="4"/>
    </row>
    <row r="5" spans="1:13" ht="25.5" customHeight="1">
      <c r="A5" s="80" t="s">
        <v>11</v>
      </c>
      <c r="B5" s="81" t="s">
        <v>12</v>
      </c>
      <c r="C5" s="105" t="s">
        <v>36</v>
      </c>
      <c r="D5" s="83"/>
      <c r="E5" s="83"/>
      <c r="F5" s="83"/>
      <c r="G5" s="83"/>
      <c r="H5" s="83"/>
      <c r="I5" s="83"/>
      <c r="J5" s="83"/>
      <c r="K5" s="83"/>
      <c r="L5" s="84"/>
      <c r="M5" s="4"/>
    </row>
    <row r="6" spans="1:13" ht="25.5" customHeight="1">
      <c r="A6" s="85"/>
      <c r="B6" s="86"/>
      <c r="C6" s="106" t="s">
        <v>38</v>
      </c>
      <c r="D6" s="107"/>
      <c r="E6" s="107"/>
      <c r="F6" s="107"/>
      <c r="G6" s="108"/>
      <c r="H6" s="109" t="s">
        <v>39</v>
      </c>
      <c r="I6" s="110"/>
      <c r="J6" s="110"/>
      <c r="K6" s="110"/>
      <c r="L6" s="111"/>
      <c r="M6" s="4"/>
    </row>
    <row r="7" spans="1:13" s="8" customFormat="1" ht="18.75" customHeight="1">
      <c r="A7" s="92"/>
      <c r="B7" s="93"/>
      <c r="C7" s="112" t="s">
        <v>13</v>
      </c>
      <c r="D7" s="113" t="s">
        <v>14</v>
      </c>
      <c r="E7" s="113" t="s">
        <v>40</v>
      </c>
      <c r="F7" s="113" t="s">
        <v>41</v>
      </c>
      <c r="G7" s="114" t="s">
        <v>42</v>
      </c>
      <c r="H7" s="115" t="s">
        <v>13</v>
      </c>
      <c r="I7" s="116" t="s">
        <v>14</v>
      </c>
      <c r="J7" s="116" t="s">
        <v>40</v>
      </c>
      <c r="K7" s="116" t="s">
        <v>41</v>
      </c>
      <c r="L7" s="117" t="s">
        <v>42</v>
      </c>
      <c r="M7" s="7"/>
    </row>
    <row r="8" spans="1:13" s="17" customFormat="1" ht="10.5">
      <c r="A8" s="9">
        <v>1</v>
      </c>
      <c r="B8" s="54">
        <v>2</v>
      </c>
      <c r="C8" s="11">
        <v>3</v>
      </c>
      <c r="D8" s="14">
        <v>4</v>
      </c>
      <c r="E8" s="14">
        <v>5</v>
      </c>
      <c r="F8" s="14">
        <v>6</v>
      </c>
      <c r="G8" s="55">
        <v>7</v>
      </c>
      <c r="H8" s="11">
        <v>8</v>
      </c>
      <c r="I8" s="14">
        <v>9</v>
      </c>
      <c r="J8" s="14">
        <v>10</v>
      </c>
      <c r="K8" s="14">
        <v>11</v>
      </c>
      <c r="L8" s="56">
        <v>12</v>
      </c>
      <c r="M8" s="16"/>
    </row>
    <row r="9" spans="1:13" s="17" customFormat="1" ht="10.5">
      <c r="A9" s="18"/>
      <c r="B9" s="57"/>
      <c r="C9" s="58"/>
      <c r="D9" s="21"/>
      <c r="E9" s="21"/>
      <c r="F9" s="21"/>
      <c r="G9" s="59"/>
      <c r="H9" s="58"/>
      <c r="I9" s="21"/>
      <c r="J9" s="21"/>
      <c r="K9" s="21"/>
      <c r="L9" s="23"/>
      <c r="M9" s="16"/>
    </row>
    <row r="10" spans="1:13" s="30" customFormat="1">
      <c r="A10" s="99" t="s">
        <v>21</v>
      </c>
      <c r="B10" s="60"/>
      <c r="C10" s="61">
        <f>D10+E10+F10+G10</f>
        <v>171476.28</v>
      </c>
      <c r="D10" s="62">
        <f>SUM(D12:D21)</f>
        <v>50603.499999999993</v>
      </c>
      <c r="E10" s="62">
        <f>SUM(E12:E21)</f>
        <v>119635.78</v>
      </c>
      <c r="F10" s="62">
        <f>[1]BPN!O13</f>
        <v>975</v>
      </c>
      <c r="G10" s="63">
        <f>[1]BPN!O14</f>
        <v>262</v>
      </c>
      <c r="H10" s="61">
        <f>I10+J10+K10+L10</f>
        <v>166890</v>
      </c>
      <c r="I10" s="62">
        <f>SUM(I12:I21)</f>
        <v>50071</v>
      </c>
      <c r="J10" s="62">
        <f t="shared" ref="J10" si="0">SUM(J12:J21)</f>
        <v>115600</v>
      </c>
      <c r="K10" s="62">
        <f>[1]BPN!P13</f>
        <v>975</v>
      </c>
      <c r="L10" s="64">
        <f>[1]BPN!P14</f>
        <v>244</v>
      </c>
      <c r="M10" s="29"/>
    </row>
    <row r="11" spans="1:13" s="36" customFormat="1" ht="10.5" customHeight="1">
      <c r="A11" s="100" t="s">
        <v>22</v>
      </c>
      <c r="B11" s="65"/>
      <c r="C11" s="66"/>
      <c r="D11" s="67"/>
      <c r="E11" s="67"/>
      <c r="F11" s="67"/>
      <c r="G11" s="68"/>
      <c r="H11" s="66"/>
      <c r="I11" s="67"/>
      <c r="J11" s="67"/>
      <c r="K11" s="67"/>
      <c r="L11" s="69"/>
      <c r="M11" s="4"/>
    </row>
    <row r="12" spans="1:13" ht="24">
      <c r="A12" s="101" t="s">
        <v>23</v>
      </c>
      <c r="B12" s="70" t="s">
        <v>0</v>
      </c>
      <c r="C12" s="71">
        <f>D12+E12</f>
        <v>19771.95</v>
      </c>
      <c r="D12" s="67">
        <f>[1]bs!T10+79</f>
        <v>8189.45</v>
      </c>
      <c r="E12" s="67">
        <f>[1]buat!O11</f>
        <v>11582.5</v>
      </c>
      <c r="F12" s="67"/>
      <c r="G12" s="68"/>
      <c r="H12" s="71">
        <f>I12+J12</f>
        <v>20155</v>
      </c>
      <c r="I12" s="67">
        <f>[1]bs!U10+79</f>
        <v>8233</v>
      </c>
      <c r="J12" s="67">
        <f>[1]buat!P11</f>
        <v>11922</v>
      </c>
      <c r="K12" s="67"/>
      <c r="L12" s="69"/>
      <c r="M12" s="4"/>
    </row>
    <row r="13" spans="1:13">
      <c r="A13" s="101" t="s">
        <v>24</v>
      </c>
      <c r="B13" s="70" t="s">
        <v>1</v>
      </c>
      <c r="C13" s="71">
        <f t="shared" ref="C13:C21" si="1">D13+E13</f>
        <v>3539</v>
      </c>
      <c r="D13" s="67">
        <f>[1]bs!T11</f>
        <v>3445.5</v>
      </c>
      <c r="E13" s="67">
        <f>[1]buat!O12</f>
        <v>93.5</v>
      </c>
      <c r="F13" s="67"/>
      <c r="G13" s="68"/>
      <c r="H13" s="71">
        <f t="shared" ref="H13:H21" si="2">I13+J13</f>
        <v>3538</v>
      </c>
      <c r="I13" s="67">
        <f>[1]bs!U11</f>
        <v>3439</v>
      </c>
      <c r="J13" s="67">
        <f>[1]buat!P12</f>
        <v>99</v>
      </c>
      <c r="K13" s="67"/>
      <c r="L13" s="69"/>
      <c r="M13" s="4"/>
    </row>
    <row r="14" spans="1:13" ht="24">
      <c r="A14" s="101" t="s">
        <v>25</v>
      </c>
      <c r="B14" s="70" t="s">
        <v>2</v>
      </c>
      <c r="C14" s="71">
        <f t="shared" si="1"/>
        <v>22953</v>
      </c>
      <c r="D14" s="67">
        <f>[1]bs!T12+15890.5</f>
        <v>22790.5</v>
      </c>
      <c r="E14" s="67">
        <f>[1]buat!O13</f>
        <v>162.5</v>
      </c>
      <c r="F14" s="67"/>
      <c r="G14" s="68"/>
      <c r="H14" s="71">
        <f t="shared" si="2"/>
        <v>22925</v>
      </c>
      <c r="I14" s="67">
        <f>[1]bs!U12+15880</f>
        <v>22761</v>
      </c>
      <c r="J14" s="67">
        <f>[1]buat!P13</f>
        <v>164</v>
      </c>
      <c r="K14" s="67"/>
      <c r="L14" s="69"/>
      <c r="M14" s="4"/>
    </row>
    <row r="15" spans="1:13">
      <c r="A15" s="101" t="s">
        <v>26</v>
      </c>
      <c r="B15" s="70" t="s">
        <v>3</v>
      </c>
      <c r="C15" s="71">
        <f t="shared" si="1"/>
        <v>5804.6</v>
      </c>
      <c r="D15" s="67">
        <f>[1]bs!T13+28</f>
        <v>5147.1000000000004</v>
      </c>
      <c r="E15" s="67">
        <f>[1]buat!O14</f>
        <v>657.5</v>
      </c>
      <c r="F15" s="67"/>
      <c r="G15" s="68"/>
      <c r="H15" s="71">
        <f t="shared" si="2"/>
        <v>5827</v>
      </c>
      <c r="I15" s="67">
        <f>[1]bs!U13+28</f>
        <v>5178</v>
      </c>
      <c r="J15" s="67">
        <f>[1]buat!P14</f>
        <v>649</v>
      </c>
      <c r="K15" s="67"/>
      <c r="L15" s="69"/>
      <c r="M15" s="4"/>
    </row>
    <row r="16" spans="1:13">
      <c r="A16" s="101" t="s">
        <v>27</v>
      </c>
      <c r="B16" s="70" t="s">
        <v>4</v>
      </c>
      <c r="C16" s="71">
        <f t="shared" si="1"/>
        <v>617.25</v>
      </c>
      <c r="D16" s="67">
        <f>[1]bs!T14+24</f>
        <v>597.5</v>
      </c>
      <c r="E16" s="67">
        <f>[1]buat!O15</f>
        <v>19.75</v>
      </c>
      <c r="F16" s="67"/>
      <c r="G16" s="68"/>
      <c r="H16" s="71">
        <f t="shared" si="2"/>
        <v>609</v>
      </c>
      <c r="I16" s="67">
        <f>[1]bs!U14+23</f>
        <v>591</v>
      </c>
      <c r="J16" s="67">
        <f>[1]buat!P15</f>
        <v>18</v>
      </c>
      <c r="K16" s="67"/>
      <c r="L16" s="69"/>
      <c r="M16" s="4"/>
    </row>
    <row r="17" spans="1:13" ht="25.15" customHeight="1">
      <c r="A17" s="101" t="s">
        <v>28</v>
      </c>
      <c r="B17" s="70" t="s">
        <v>5</v>
      </c>
      <c r="C17" s="71">
        <f t="shared" si="1"/>
        <v>758.25</v>
      </c>
      <c r="D17" s="67"/>
      <c r="E17" s="67">
        <f>[1]buat!O16</f>
        <v>758.25</v>
      </c>
      <c r="F17" s="67"/>
      <c r="G17" s="68"/>
      <c r="H17" s="71">
        <f t="shared" si="2"/>
        <v>724</v>
      </c>
      <c r="I17" s="67">
        <v>0</v>
      </c>
      <c r="J17" s="67">
        <f>[1]buat!P16</f>
        <v>724</v>
      </c>
      <c r="K17" s="67"/>
      <c r="L17" s="69"/>
      <c r="M17" s="4"/>
    </row>
    <row r="18" spans="1:13">
      <c r="A18" s="101" t="s">
        <v>29</v>
      </c>
      <c r="B18" s="70" t="s">
        <v>6</v>
      </c>
      <c r="C18" s="71">
        <f t="shared" si="1"/>
        <v>4254.75</v>
      </c>
      <c r="D18" s="67">
        <f>[1]bs!T15+423</f>
        <v>4147.75</v>
      </c>
      <c r="E18" s="67">
        <f>[1]buat!O17</f>
        <v>107</v>
      </c>
      <c r="F18" s="67"/>
      <c r="G18" s="68"/>
      <c r="H18" s="71">
        <f t="shared" si="2"/>
        <v>3919</v>
      </c>
      <c r="I18" s="67">
        <f>[1]bs!U15+423</f>
        <v>3832</v>
      </c>
      <c r="J18" s="67">
        <f>[1]buat!P17</f>
        <v>87</v>
      </c>
      <c r="K18" s="67"/>
      <c r="L18" s="69"/>
      <c r="M18" s="4"/>
    </row>
    <row r="19" spans="1:13" ht="24">
      <c r="A19" s="101" t="s">
        <v>30</v>
      </c>
      <c r="B19" s="70" t="s">
        <v>7</v>
      </c>
      <c r="C19" s="71">
        <f t="shared" si="1"/>
        <v>11594</v>
      </c>
      <c r="D19" s="67">
        <f>[1]bs!T16</f>
        <v>1427.75</v>
      </c>
      <c r="E19" s="67">
        <f>[1]buat!O18</f>
        <v>10166.25</v>
      </c>
      <c r="F19" s="67"/>
      <c r="G19" s="68"/>
      <c r="H19" s="71">
        <f t="shared" si="2"/>
        <v>11949</v>
      </c>
      <c r="I19" s="67">
        <f>[1]bs!U16</f>
        <v>1435</v>
      </c>
      <c r="J19" s="67">
        <f>[1]buat!P18</f>
        <v>10514</v>
      </c>
      <c r="K19" s="67"/>
      <c r="L19" s="69"/>
      <c r="M19" s="4"/>
    </row>
    <row r="20" spans="1:13">
      <c r="A20" s="101" t="s">
        <v>31</v>
      </c>
      <c r="B20" s="70" t="s">
        <v>8</v>
      </c>
      <c r="C20" s="71">
        <f t="shared" si="1"/>
        <v>89101.7</v>
      </c>
      <c r="D20" s="67">
        <f>[1]bs!T17+416.5</f>
        <v>2743.45</v>
      </c>
      <c r="E20" s="67">
        <f>[1]buat!O19</f>
        <v>86358.25</v>
      </c>
      <c r="F20" s="67"/>
      <c r="G20" s="68"/>
      <c r="H20" s="71">
        <f t="shared" si="2"/>
        <v>83603</v>
      </c>
      <c r="I20" s="67">
        <f>[1]bs!U17+411</f>
        <v>2581</v>
      </c>
      <c r="J20" s="67">
        <f>[1]buat!P19</f>
        <v>81022</v>
      </c>
      <c r="K20" s="67"/>
      <c r="L20" s="69"/>
      <c r="M20" s="4"/>
    </row>
    <row r="21" spans="1:13">
      <c r="A21" s="102" t="s">
        <v>32</v>
      </c>
      <c r="B21" s="72" t="s">
        <v>9</v>
      </c>
      <c r="C21" s="73">
        <f t="shared" si="1"/>
        <v>11844.779999999999</v>
      </c>
      <c r="D21" s="74">
        <f>[1]bs!T18</f>
        <v>2114.5</v>
      </c>
      <c r="E21" s="74">
        <f>[1]buat!O20</f>
        <v>9730.2799999999988</v>
      </c>
      <c r="F21" s="74"/>
      <c r="G21" s="75"/>
      <c r="H21" s="73">
        <f t="shared" si="2"/>
        <v>12422</v>
      </c>
      <c r="I21" s="74">
        <f>[1]bs!U18</f>
        <v>2021</v>
      </c>
      <c r="J21" s="74">
        <f>[1]buat!P20</f>
        <v>10401</v>
      </c>
      <c r="K21" s="74"/>
      <c r="L21" s="76"/>
      <c r="M21" s="4"/>
    </row>
    <row r="22" spans="1:13">
      <c r="A22" s="118" t="s">
        <v>33</v>
      </c>
      <c r="B22" s="103"/>
      <c r="C22" s="119"/>
      <c r="D22" s="119"/>
      <c r="E22" s="120"/>
      <c r="F22" s="120"/>
      <c r="G22" s="120"/>
      <c r="M22" s="4"/>
    </row>
    <row r="23" spans="1:13" s="78" customFormat="1" ht="30" customHeight="1">
      <c r="A23" s="121" t="s">
        <v>34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77"/>
    </row>
    <row r="24" spans="1:13" s="78" customFormat="1" ht="36.75" customHeight="1">
      <c r="A24" s="121" t="s">
        <v>35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77"/>
    </row>
    <row r="25" spans="1:13" s="50" customFormat="1" ht="12">
      <c r="A25" s="1"/>
      <c r="B25" s="1"/>
      <c r="C25" s="2"/>
      <c r="D25" s="2"/>
      <c r="E25" s="49"/>
      <c r="F25" s="49"/>
      <c r="G25" s="49"/>
      <c r="H25" s="2"/>
      <c r="I25" s="2"/>
      <c r="J25" s="2"/>
      <c r="K25" s="2"/>
      <c r="L25" s="2"/>
      <c r="M25" s="2"/>
    </row>
    <row r="26" spans="1:13">
      <c r="A26" s="1"/>
      <c r="B26" s="1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2019-08-20T04:58:03Z</dcterms:created>
  <dcterms:modified xsi:type="dcterms:W3CDTF">2019-09-10T09:10:10Z</dcterms:modified>
</cp:coreProperties>
</file>