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21\circulara proiect de buget 2022-2024\"/>
    </mc:Choice>
  </mc:AlternateContent>
  <bookViews>
    <workbookView xWindow="0" yWindow="0" windowWidth="2160" windowHeight="0" tabRatio="651"/>
  </bookViews>
  <sheets>
    <sheet name="Calcul transf 2022" sheetId="5" r:id="rId1"/>
    <sheet name="Calcul transf 2023" sheetId="6" r:id="rId2"/>
    <sheet name="Calcul transf 2024" sheetId="7" r:id="rId3"/>
  </sheets>
  <definedNames>
    <definedName name="_xlnm.Print_Area" localSheetId="0">'Calcul transf 2022'!$A$1:$N$1025</definedName>
    <definedName name="_xlnm.Print_Area" localSheetId="1">'Calcul transf 2023'!$A$1:$N$1025</definedName>
    <definedName name="_xlnm.Print_Area" localSheetId="2">'Calcul transf 2024'!$A$1:$N$1025</definedName>
    <definedName name="_xlnm.Print_Titles" localSheetId="0">'Calcul transf 2022'!$13:$16</definedName>
    <definedName name="_xlnm.Print_Titles" localSheetId="1">'Calcul transf 2023'!$13:$16</definedName>
    <definedName name="_xlnm.Print_Titles" localSheetId="2">'Calcul transf 2024'!$13:$16</definedName>
  </definedNames>
  <calcPr calcId="162913"/>
</workbook>
</file>

<file path=xl/calcChain.xml><?xml version="1.0" encoding="utf-8"?>
<calcChain xmlns="http://schemas.openxmlformats.org/spreadsheetml/2006/main">
  <c r="I51" i="5" l="1"/>
  <c r="H92" i="7"/>
  <c r="H81" i="7"/>
  <c r="H51" i="7"/>
  <c r="H92" i="5"/>
  <c r="H51" i="5"/>
  <c r="H45" i="5"/>
  <c r="H957" i="5" l="1"/>
  <c r="H992" i="5" l="1"/>
  <c r="H938" i="5"/>
  <c r="H911" i="5"/>
  <c r="H884" i="5"/>
  <c r="H853" i="5"/>
  <c r="H814" i="5"/>
  <c r="H784" i="5"/>
  <c r="H752" i="5"/>
  <c r="H723" i="5"/>
  <c r="H681" i="5"/>
  <c r="H656" i="5"/>
  <c r="H629" i="5"/>
  <c r="H600" i="5"/>
  <c r="H571" i="5"/>
  <c r="H528" i="5"/>
  <c r="H505" i="5"/>
  <c r="H461" i="5"/>
  <c r="H433" i="5"/>
  <c r="H424" i="5"/>
  <c r="H388" i="5"/>
  <c r="H341" i="5"/>
  <c r="H315" i="5"/>
  <c r="H286" i="5"/>
  <c r="H259" i="5"/>
  <c r="H232" i="5"/>
  <c r="H228" i="5"/>
  <c r="H196" i="5"/>
  <c r="H165" i="5"/>
  <c r="H124" i="5"/>
  <c r="H81" i="5"/>
  <c r="H23" i="5"/>
  <c r="H124" i="7"/>
  <c r="H45" i="7"/>
  <c r="H23" i="7"/>
  <c r="J71" i="5" l="1"/>
  <c r="J70" i="5"/>
  <c r="H70" i="5"/>
  <c r="H388" i="7" l="1"/>
  <c r="I23" i="7"/>
  <c r="H992" i="7" l="1"/>
  <c r="H957" i="7"/>
  <c r="H938" i="7"/>
  <c r="H911" i="7"/>
  <c r="H884" i="7"/>
  <c r="H853" i="7"/>
  <c r="H814" i="7"/>
  <c r="H784" i="7"/>
  <c r="H752" i="7"/>
  <c r="H723" i="7"/>
  <c r="H681" i="7"/>
  <c r="H656" i="7"/>
  <c r="H629" i="7"/>
  <c r="H600" i="7"/>
  <c r="H571" i="7"/>
  <c r="H528" i="7"/>
  <c r="H505" i="7"/>
  <c r="H461" i="7"/>
  <c r="H424" i="7"/>
  <c r="H341" i="7"/>
  <c r="H315" i="7"/>
  <c r="H286" i="7"/>
  <c r="H259" i="7"/>
  <c r="H228" i="7"/>
  <c r="H196" i="7"/>
  <c r="H165" i="7"/>
  <c r="H992" i="6"/>
  <c r="H957" i="6"/>
  <c r="H938" i="6"/>
  <c r="H911" i="6"/>
  <c r="H884" i="6"/>
  <c r="H853" i="6"/>
  <c r="H814" i="6"/>
  <c r="H784" i="6"/>
  <c r="H752" i="6"/>
  <c r="H723" i="6"/>
  <c r="H681" i="6"/>
  <c r="H656" i="6"/>
  <c r="H629" i="6"/>
  <c r="H600" i="6"/>
  <c r="H571" i="6"/>
  <c r="H528" i="6"/>
  <c r="H505" i="6"/>
  <c r="H461" i="6"/>
  <c r="H424" i="6"/>
  <c r="H388" i="6"/>
  <c r="H341" i="6"/>
  <c r="H315" i="6"/>
  <c r="H286" i="6"/>
  <c r="H259" i="6"/>
  <c r="H228" i="6"/>
  <c r="H229" i="6"/>
  <c r="H196" i="6"/>
  <c r="H165" i="6"/>
  <c r="H124" i="6"/>
  <c r="H92" i="6"/>
  <c r="H81" i="6"/>
  <c r="H51" i="6"/>
  <c r="H45" i="6"/>
  <c r="H23" i="6"/>
  <c r="H229" i="5"/>
  <c r="H52" i="5" l="1"/>
  <c r="I52" i="5" s="1"/>
  <c r="H53" i="5"/>
  <c r="H682" i="5" l="1"/>
  <c r="H82" i="5"/>
  <c r="G42" i="5" l="1"/>
  <c r="L5" i="7" l="1"/>
  <c r="F990" i="7" l="1"/>
  <c r="F991" i="7"/>
  <c r="F955" i="7"/>
  <c r="F956" i="7"/>
  <c r="F936" i="7"/>
  <c r="F937" i="7"/>
  <c r="F909" i="7"/>
  <c r="F910" i="7"/>
  <c r="F882" i="7"/>
  <c r="F883" i="7"/>
  <c r="F851" i="7"/>
  <c r="F852" i="7"/>
  <c r="F812" i="7"/>
  <c r="F813" i="7"/>
  <c r="F782" i="7"/>
  <c r="F783" i="7"/>
  <c r="F750" i="7"/>
  <c r="F751" i="7"/>
  <c r="F721" i="7"/>
  <c r="F722" i="7"/>
  <c r="F679" i="7"/>
  <c r="F680" i="7"/>
  <c r="F654" i="7"/>
  <c r="F655" i="7"/>
  <c r="F627" i="7"/>
  <c r="F628" i="7"/>
  <c r="F598" i="7"/>
  <c r="F599" i="7"/>
  <c r="F569" i="7"/>
  <c r="F570" i="7"/>
  <c r="F526" i="7"/>
  <c r="F527" i="7"/>
  <c r="F503" i="7"/>
  <c r="F504" i="7"/>
  <c r="F459" i="7"/>
  <c r="F460" i="7"/>
  <c r="F422" i="7"/>
  <c r="F423" i="7"/>
  <c r="F386" i="7"/>
  <c r="F387" i="7"/>
  <c r="F371" i="7"/>
  <c r="F372" i="7"/>
  <c r="F339" i="7"/>
  <c r="F340" i="7"/>
  <c r="F313" i="7"/>
  <c r="F314" i="7"/>
  <c r="F284" i="7"/>
  <c r="F285" i="7"/>
  <c r="F257" i="7"/>
  <c r="F258" i="7"/>
  <c r="F226" i="7"/>
  <c r="F227" i="7"/>
  <c r="F194" i="7"/>
  <c r="F195" i="7"/>
  <c r="F163" i="7"/>
  <c r="F164" i="7"/>
  <c r="F122" i="7"/>
  <c r="F123" i="7"/>
  <c r="F90" i="7"/>
  <c r="F91" i="7"/>
  <c r="F79" i="7"/>
  <c r="F80" i="7"/>
  <c r="F49" i="7"/>
  <c r="F50" i="7"/>
  <c r="F43" i="7"/>
  <c r="F44" i="7"/>
  <c r="L5" i="6" l="1"/>
  <c r="L5" i="5"/>
  <c r="F852" i="6" l="1"/>
  <c r="F570" i="6"/>
  <c r="E783" i="6" l="1"/>
  <c r="E782" i="6" s="1"/>
  <c r="F813" i="6" l="1"/>
  <c r="J1025" i="7" l="1"/>
  <c r="H1025" i="7"/>
  <c r="J1024" i="7"/>
  <c r="H1024" i="7"/>
  <c r="J1023" i="7"/>
  <c r="H1023" i="7"/>
  <c r="J1022" i="7"/>
  <c r="H1022" i="7"/>
  <c r="J1021" i="7"/>
  <c r="H1021" i="7"/>
  <c r="J1020" i="7"/>
  <c r="H1020" i="7"/>
  <c r="J1019" i="7"/>
  <c r="H1019" i="7"/>
  <c r="J1018" i="7"/>
  <c r="H1018" i="7"/>
  <c r="J1017" i="7"/>
  <c r="H1017" i="7"/>
  <c r="J1016" i="7"/>
  <c r="H1016" i="7"/>
  <c r="J1015" i="7"/>
  <c r="H1015" i="7"/>
  <c r="J1014" i="7"/>
  <c r="H1014" i="7"/>
  <c r="J1013" i="7"/>
  <c r="H1013" i="7"/>
  <c r="J1012" i="7"/>
  <c r="H1012" i="7"/>
  <c r="J1011" i="7"/>
  <c r="H1011" i="7"/>
  <c r="J1010" i="7"/>
  <c r="H1010" i="7"/>
  <c r="J1009" i="7"/>
  <c r="H1009" i="7"/>
  <c r="J1008" i="7"/>
  <c r="H1008" i="7"/>
  <c r="J1007" i="7"/>
  <c r="H1007" i="7"/>
  <c r="J1006" i="7"/>
  <c r="H1006" i="7"/>
  <c r="J1005" i="7"/>
  <c r="H1005" i="7"/>
  <c r="J1004" i="7"/>
  <c r="H1004" i="7"/>
  <c r="J1003" i="7"/>
  <c r="H1003" i="7"/>
  <c r="J1002" i="7"/>
  <c r="H1002" i="7"/>
  <c r="J1001" i="7"/>
  <c r="H1001" i="7"/>
  <c r="J1000" i="7"/>
  <c r="H1000" i="7"/>
  <c r="J999" i="7"/>
  <c r="H999" i="7"/>
  <c r="J998" i="7"/>
  <c r="H998" i="7"/>
  <c r="J997" i="7"/>
  <c r="H997" i="7"/>
  <c r="J996" i="7"/>
  <c r="H996" i="7"/>
  <c r="J995" i="7"/>
  <c r="H995" i="7"/>
  <c r="J994" i="7"/>
  <c r="H994" i="7"/>
  <c r="J993" i="7"/>
  <c r="H993" i="7"/>
  <c r="I995" i="7" l="1"/>
  <c r="I997" i="7"/>
  <c r="I999" i="7"/>
  <c r="I1001" i="7"/>
  <c r="I1003" i="7"/>
  <c r="I1005" i="7"/>
  <c r="I1007" i="7"/>
  <c r="I1009" i="7"/>
  <c r="I1011" i="7"/>
  <c r="I1013" i="7"/>
  <c r="I1015" i="7"/>
  <c r="I1017" i="7"/>
  <c r="I1019" i="7"/>
  <c r="I1021" i="7"/>
  <c r="I1023" i="7"/>
  <c r="I1025" i="7"/>
  <c r="I993" i="7"/>
  <c r="H991" i="7"/>
  <c r="I994" i="7"/>
  <c r="I996" i="7"/>
  <c r="I998" i="7"/>
  <c r="I1000" i="7"/>
  <c r="I1002" i="7"/>
  <c r="I1004" i="7"/>
  <c r="I1006" i="7"/>
  <c r="I1008" i="7"/>
  <c r="I1010" i="7"/>
  <c r="I1012" i="7"/>
  <c r="I1014" i="7"/>
  <c r="I1016" i="7"/>
  <c r="I1018" i="7"/>
  <c r="I1020" i="7"/>
  <c r="I1022" i="7"/>
  <c r="I1024" i="7"/>
  <c r="I991" i="7" l="1"/>
  <c r="E991" i="7"/>
  <c r="H990" i="7"/>
  <c r="J988" i="7"/>
  <c r="H988" i="7"/>
  <c r="J987" i="7"/>
  <c r="H987" i="7"/>
  <c r="J986" i="7"/>
  <c r="H986" i="7"/>
  <c r="J985" i="7"/>
  <c r="H985" i="7"/>
  <c r="J984" i="7"/>
  <c r="H984" i="7"/>
  <c r="J983" i="7"/>
  <c r="H983" i="7"/>
  <c r="J982" i="7"/>
  <c r="H982" i="7"/>
  <c r="J981" i="7"/>
  <c r="H981" i="7"/>
  <c r="J980" i="7"/>
  <c r="H980" i="7"/>
  <c r="J979" i="7"/>
  <c r="H979" i="7"/>
  <c r="J978" i="7"/>
  <c r="H978" i="7"/>
  <c r="J977" i="7"/>
  <c r="H977" i="7"/>
  <c r="J976" i="7"/>
  <c r="H976" i="7"/>
  <c r="J975" i="7"/>
  <c r="H975" i="7"/>
  <c r="J974" i="7"/>
  <c r="H974" i="7"/>
  <c r="J973" i="7"/>
  <c r="H973" i="7"/>
  <c r="J972" i="7"/>
  <c r="H972" i="7"/>
  <c r="J971" i="7"/>
  <c r="H971" i="7"/>
  <c r="I971" i="7" s="1"/>
  <c r="J970" i="7"/>
  <c r="H970" i="7"/>
  <c r="J969" i="7"/>
  <c r="H969" i="7"/>
  <c r="J968" i="7"/>
  <c r="H968" i="7"/>
  <c r="J967" i="7"/>
  <c r="H967" i="7"/>
  <c r="J966" i="7"/>
  <c r="H966" i="7"/>
  <c r="J965" i="7"/>
  <c r="H965" i="7"/>
  <c r="J964" i="7"/>
  <c r="H964" i="7"/>
  <c r="J963" i="7"/>
  <c r="H963" i="7"/>
  <c r="J962" i="7"/>
  <c r="H962" i="7"/>
  <c r="J961" i="7"/>
  <c r="H961" i="7"/>
  <c r="J960" i="7"/>
  <c r="H960" i="7"/>
  <c r="J959" i="7"/>
  <c r="H959" i="7"/>
  <c r="J958" i="7"/>
  <c r="H958" i="7"/>
  <c r="I973" i="7" l="1"/>
  <c r="I975" i="7"/>
  <c r="I977" i="7"/>
  <c r="I979" i="7"/>
  <c r="I981" i="7"/>
  <c r="I983" i="7"/>
  <c r="I985" i="7"/>
  <c r="I987" i="7"/>
  <c r="E990" i="7"/>
  <c r="I972" i="7"/>
  <c r="I974" i="7"/>
  <c r="I976" i="7"/>
  <c r="I978" i="7"/>
  <c r="I980" i="7"/>
  <c r="I982" i="7"/>
  <c r="I984" i="7"/>
  <c r="I986" i="7"/>
  <c r="I988" i="7"/>
  <c r="I958" i="7"/>
  <c r="I959" i="7"/>
  <c r="I960" i="7"/>
  <c r="I961" i="7"/>
  <c r="I962" i="7"/>
  <c r="I963" i="7"/>
  <c r="I964" i="7"/>
  <c r="I965" i="7"/>
  <c r="I966" i="7"/>
  <c r="I967" i="7"/>
  <c r="I968" i="7"/>
  <c r="I969" i="7"/>
  <c r="I970" i="7"/>
  <c r="H956" i="7"/>
  <c r="H955" i="7"/>
  <c r="E956" i="7"/>
  <c r="J953" i="7"/>
  <c r="H953" i="7"/>
  <c r="J952" i="7"/>
  <c r="H952" i="7"/>
  <c r="J951" i="7"/>
  <c r="H951" i="7"/>
  <c r="J950" i="7"/>
  <c r="H950" i="7"/>
  <c r="J949" i="7"/>
  <c r="H949" i="7"/>
  <c r="J948" i="7"/>
  <c r="H948" i="7"/>
  <c r="J947" i="7"/>
  <c r="H947" i="7"/>
  <c r="J946" i="7"/>
  <c r="H946" i="7"/>
  <c r="J945" i="7"/>
  <c r="H945" i="7"/>
  <c r="J944" i="7"/>
  <c r="H944" i="7"/>
  <c r="J943" i="7"/>
  <c r="H943" i="7"/>
  <c r="J942" i="7"/>
  <c r="H942" i="7"/>
  <c r="J941" i="7"/>
  <c r="H941" i="7"/>
  <c r="J940" i="7"/>
  <c r="H940" i="7"/>
  <c r="J939" i="7"/>
  <c r="H939" i="7"/>
  <c r="H936" i="7"/>
  <c r="E937" i="7"/>
  <c r="J934" i="7"/>
  <c r="H934" i="7"/>
  <c r="J933" i="7"/>
  <c r="H933" i="7"/>
  <c r="J932" i="7"/>
  <c r="H932" i="7"/>
  <c r="J931" i="7"/>
  <c r="H931" i="7"/>
  <c r="J930" i="7"/>
  <c r="H930" i="7"/>
  <c r="J929" i="7"/>
  <c r="H929" i="7"/>
  <c r="J928" i="7"/>
  <c r="H928" i="7"/>
  <c r="J927" i="7"/>
  <c r="H927" i="7"/>
  <c r="J926" i="7"/>
  <c r="H926" i="7"/>
  <c r="J925" i="7"/>
  <c r="H925" i="7"/>
  <c r="J924" i="7"/>
  <c r="H924" i="7"/>
  <c r="J923" i="7"/>
  <c r="H923" i="7"/>
  <c r="J922" i="7"/>
  <c r="H922" i="7"/>
  <c r="J921" i="7"/>
  <c r="H921" i="7"/>
  <c r="J920" i="7"/>
  <c r="H920" i="7"/>
  <c r="J919" i="7"/>
  <c r="H919" i="7"/>
  <c r="J918" i="7"/>
  <c r="H918" i="7"/>
  <c r="J917" i="7"/>
  <c r="H917" i="7"/>
  <c r="J916" i="7"/>
  <c r="H916" i="7"/>
  <c r="J915" i="7"/>
  <c r="H915" i="7"/>
  <c r="J914" i="7"/>
  <c r="H914" i="7"/>
  <c r="J913" i="7"/>
  <c r="H913" i="7"/>
  <c r="J912" i="7"/>
  <c r="H912" i="7"/>
  <c r="H909" i="7"/>
  <c r="E910" i="7"/>
  <c r="J907" i="7"/>
  <c r="H907" i="7"/>
  <c r="J906" i="7"/>
  <c r="H906" i="7"/>
  <c r="J905" i="7"/>
  <c r="H905" i="7"/>
  <c r="J904" i="7"/>
  <c r="H904" i="7"/>
  <c r="J903" i="7"/>
  <c r="H903" i="7"/>
  <c r="J902" i="7"/>
  <c r="H902" i="7"/>
  <c r="J901" i="7"/>
  <c r="H901" i="7"/>
  <c r="J900" i="7"/>
  <c r="H900" i="7"/>
  <c r="J899" i="7"/>
  <c r="H899" i="7"/>
  <c r="J898" i="7"/>
  <c r="H898" i="7"/>
  <c r="J897" i="7"/>
  <c r="H897" i="7"/>
  <c r="J896" i="7"/>
  <c r="H896" i="7"/>
  <c r="J895" i="7"/>
  <c r="H895" i="7"/>
  <c r="J894" i="7"/>
  <c r="H894" i="7"/>
  <c r="J893" i="7"/>
  <c r="H893" i="7"/>
  <c r="J892" i="7"/>
  <c r="H892" i="7"/>
  <c r="J891" i="7"/>
  <c r="H891" i="7"/>
  <c r="J890" i="7"/>
  <c r="H890" i="7"/>
  <c r="J889" i="7"/>
  <c r="H889" i="7"/>
  <c r="J888" i="7"/>
  <c r="H888" i="7"/>
  <c r="J887" i="7"/>
  <c r="H887" i="7"/>
  <c r="J886" i="7"/>
  <c r="H886" i="7"/>
  <c r="J885" i="7"/>
  <c r="H885" i="7"/>
  <c r="H882" i="7"/>
  <c r="E883" i="7"/>
  <c r="J880" i="7"/>
  <c r="H880" i="7"/>
  <c r="J879" i="7"/>
  <c r="H879" i="7"/>
  <c r="J878" i="7"/>
  <c r="H878" i="7"/>
  <c r="J877" i="7"/>
  <c r="H877" i="7"/>
  <c r="J876" i="7"/>
  <c r="H876" i="7"/>
  <c r="J875" i="7"/>
  <c r="H875" i="7"/>
  <c r="J874" i="7"/>
  <c r="H874" i="7"/>
  <c r="J873" i="7"/>
  <c r="H873" i="7"/>
  <c r="J872" i="7"/>
  <c r="H872" i="7"/>
  <c r="J871" i="7"/>
  <c r="H871" i="7"/>
  <c r="J870" i="7"/>
  <c r="H870" i="7"/>
  <c r="J869" i="7"/>
  <c r="H869" i="7"/>
  <c r="J868" i="7"/>
  <c r="H868" i="7"/>
  <c r="J867" i="7"/>
  <c r="H867" i="7"/>
  <c r="J866" i="7"/>
  <c r="H866" i="7"/>
  <c r="J865" i="7"/>
  <c r="H865" i="7"/>
  <c r="J864" i="7"/>
  <c r="H864" i="7"/>
  <c r="J863" i="7"/>
  <c r="H863" i="7"/>
  <c r="J862" i="7"/>
  <c r="H862" i="7"/>
  <c r="J861" i="7"/>
  <c r="H861" i="7"/>
  <c r="J860" i="7"/>
  <c r="H860" i="7"/>
  <c r="J859" i="7"/>
  <c r="H859" i="7"/>
  <c r="J858" i="7"/>
  <c r="H858" i="7"/>
  <c r="J857" i="7"/>
  <c r="H857" i="7"/>
  <c r="J856" i="7"/>
  <c r="H856" i="7"/>
  <c r="J855" i="7"/>
  <c r="H855" i="7"/>
  <c r="J854" i="7"/>
  <c r="H854" i="7"/>
  <c r="H851" i="7"/>
  <c r="E852" i="7"/>
  <c r="J849" i="7"/>
  <c r="H849" i="7"/>
  <c r="J848" i="7"/>
  <c r="H848" i="7"/>
  <c r="J847" i="7"/>
  <c r="H847" i="7"/>
  <c r="J846" i="7"/>
  <c r="H846" i="7"/>
  <c r="J845" i="7"/>
  <c r="H845" i="7"/>
  <c r="J844" i="7"/>
  <c r="H844" i="7"/>
  <c r="J843" i="7"/>
  <c r="H843" i="7"/>
  <c r="J842" i="7"/>
  <c r="H842" i="7"/>
  <c r="J841" i="7"/>
  <c r="H841" i="7"/>
  <c r="J840" i="7"/>
  <c r="H840" i="7"/>
  <c r="J839" i="7"/>
  <c r="H839" i="7"/>
  <c r="J838" i="7"/>
  <c r="H838" i="7"/>
  <c r="J837" i="7"/>
  <c r="H837" i="7"/>
  <c r="J836" i="7"/>
  <c r="H836" i="7"/>
  <c r="J835" i="7"/>
  <c r="H835" i="7"/>
  <c r="J834" i="7"/>
  <c r="H834" i="7"/>
  <c r="J833" i="7"/>
  <c r="H833" i="7"/>
  <c r="J832" i="7"/>
  <c r="H832" i="7"/>
  <c r="J831" i="7"/>
  <c r="H831" i="7"/>
  <c r="J830" i="7"/>
  <c r="H830" i="7"/>
  <c r="J829" i="7"/>
  <c r="H829" i="7"/>
  <c r="J828" i="7"/>
  <c r="H828" i="7"/>
  <c r="J827" i="7"/>
  <c r="H827" i="7"/>
  <c r="J826" i="7"/>
  <c r="H826" i="7"/>
  <c r="J825" i="7"/>
  <c r="H825" i="7"/>
  <c r="J824" i="7"/>
  <c r="H824" i="7"/>
  <c r="J823" i="7"/>
  <c r="H823" i="7"/>
  <c r="J822" i="7"/>
  <c r="H822" i="7"/>
  <c r="J821" i="7"/>
  <c r="H821" i="7"/>
  <c r="J820" i="7"/>
  <c r="H820" i="7"/>
  <c r="J819" i="7"/>
  <c r="H819" i="7"/>
  <c r="J818" i="7"/>
  <c r="H818" i="7"/>
  <c r="J817" i="7"/>
  <c r="H817" i="7"/>
  <c r="J816" i="7"/>
  <c r="H816" i="7"/>
  <c r="J815" i="7"/>
  <c r="H815" i="7"/>
  <c r="H812" i="7"/>
  <c r="E813" i="7"/>
  <c r="J810" i="7"/>
  <c r="H810" i="7"/>
  <c r="J809" i="7"/>
  <c r="H809" i="7"/>
  <c r="J808" i="7"/>
  <c r="H808" i="7"/>
  <c r="J807" i="7"/>
  <c r="H807" i="7"/>
  <c r="J806" i="7"/>
  <c r="H806" i="7"/>
  <c r="J805" i="7"/>
  <c r="H805" i="7"/>
  <c r="J804" i="7"/>
  <c r="H804" i="7"/>
  <c r="J803" i="7"/>
  <c r="H803" i="7"/>
  <c r="J802" i="7"/>
  <c r="H802" i="7"/>
  <c r="J801" i="7"/>
  <c r="H801" i="7"/>
  <c r="J800" i="7"/>
  <c r="H800" i="7"/>
  <c r="J799" i="7"/>
  <c r="H799" i="7"/>
  <c r="J798" i="7"/>
  <c r="H798" i="7"/>
  <c r="J797" i="7"/>
  <c r="H797" i="7"/>
  <c r="J796" i="7"/>
  <c r="H796" i="7"/>
  <c r="J795" i="7"/>
  <c r="H795" i="7"/>
  <c r="J794" i="7"/>
  <c r="H794" i="7"/>
  <c r="J793" i="7"/>
  <c r="H793" i="7"/>
  <c r="J792" i="7"/>
  <c r="H792" i="7"/>
  <c r="J791" i="7"/>
  <c r="H791" i="7"/>
  <c r="J790" i="7"/>
  <c r="H790" i="7"/>
  <c r="J789" i="7"/>
  <c r="H789" i="7"/>
  <c r="J788" i="7"/>
  <c r="H788" i="7"/>
  <c r="J787" i="7"/>
  <c r="H787" i="7"/>
  <c r="J786" i="7"/>
  <c r="H786" i="7"/>
  <c r="I786" i="7" s="1"/>
  <c r="J785" i="7"/>
  <c r="H785" i="7"/>
  <c r="E783" i="7"/>
  <c r="J780" i="7"/>
  <c r="H780" i="7"/>
  <c r="J779" i="7"/>
  <c r="H779" i="7"/>
  <c r="J778" i="7"/>
  <c r="H778" i="7"/>
  <c r="J777" i="7"/>
  <c r="H777" i="7"/>
  <c r="J776" i="7"/>
  <c r="H776" i="7"/>
  <c r="J775" i="7"/>
  <c r="H775" i="7"/>
  <c r="J774" i="7"/>
  <c r="H774" i="7"/>
  <c r="J773" i="7"/>
  <c r="H773" i="7"/>
  <c r="J772" i="7"/>
  <c r="H772" i="7"/>
  <c r="J771" i="7"/>
  <c r="H771" i="7"/>
  <c r="J770" i="7"/>
  <c r="H770" i="7"/>
  <c r="J769" i="7"/>
  <c r="H769" i="7"/>
  <c r="J768" i="7"/>
  <c r="H768" i="7"/>
  <c r="J767" i="7"/>
  <c r="H767" i="7"/>
  <c r="J766" i="7"/>
  <c r="H766" i="7"/>
  <c r="J765" i="7"/>
  <c r="H765" i="7"/>
  <c r="J764" i="7"/>
  <c r="H764" i="7"/>
  <c r="J763" i="7"/>
  <c r="H763" i="7"/>
  <c r="J762" i="7"/>
  <c r="H762" i="7"/>
  <c r="J761" i="7"/>
  <c r="H761" i="7"/>
  <c r="J760" i="7"/>
  <c r="H760" i="7"/>
  <c r="J759" i="7"/>
  <c r="H759" i="7"/>
  <c r="J758" i="7"/>
  <c r="H758" i="7"/>
  <c r="J757" i="7"/>
  <c r="H757" i="7"/>
  <c r="J756" i="7"/>
  <c r="H756" i="7"/>
  <c r="J755" i="7"/>
  <c r="H755" i="7"/>
  <c r="J754" i="7"/>
  <c r="H754" i="7"/>
  <c r="I754" i="7" s="1"/>
  <c r="J753" i="7"/>
  <c r="H753" i="7"/>
  <c r="E751" i="7"/>
  <c r="J748" i="7"/>
  <c r="H748" i="7"/>
  <c r="J747" i="7"/>
  <c r="H747" i="7"/>
  <c r="J746" i="7"/>
  <c r="H746" i="7"/>
  <c r="J745" i="7"/>
  <c r="H745" i="7"/>
  <c r="J744" i="7"/>
  <c r="H744" i="7"/>
  <c r="J743" i="7"/>
  <c r="H743" i="7"/>
  <c r="J742" i="7"/>
  <c r="H742" i="7"/>
  <c r="J741" i="7"/>
  <c r="H741" i="7"/>
  <c r="J740" i="7"/>
  <c r="H740" i="7"/>
  <c r="J739" i="7"/>
  <c r="H739" i="7"/>
  <c r="J738" i="7"/>
  <c r="H738" i="7"/>
  <c r="J737" i="7"/>
  <c r="H737" i="7"/>
  <c r="J736" i="7"/>
  <c r="H736" i="7"/>
  <c r="J735" i="7"/>
  <c r="H735" i="7"/>
  <c r="J734" i="7"/>
  <c r="H734" i="7"/>
  <c r="J733" i="7"/>
  <c r="H733" i="7"/>
  <c r="J732" i="7"/>
  <c r="H732" i="7"/>
  <c r="J731" i="7"/>
  <c r="H731" i="7"/>
  <c r="J730" i="7"/>
  <c r="H730" i="7"/>
  <c r="J729" i="7"/>
  <c r="H729" i="7"/>
  <c r="J728" i="7"/>
  <c r="H728" i="7"/>
  <c r="J727" i="7"/>
  <c r="H727" i="7"/>
  <c r="J726" i="7"/>
  <c r="H726" i="7"/>
  <c r="J725" i="7"/>
  <c r="H725" i="7"/>
  <c r="J724" i="7"/>
  <c r="H724" i="7"/>
  <c r="H721" i="7"/>
  <c r="E722" i="7"/>
  <c r="J719" i="7"/>
  <c r="H719" i="7"/>
  <c r="J718" i="7"/>
  <c r="H718" i="7"/>
  <c r="J717" i="7"/>
  <c r="H717" i="7"/>
  <c r="J716" i="7"/>
  <c r="H716" i="7"/>
  <c r="J715" i="7"/>
  <c r="H715" i="7"/>
  <c r="J714" i="7"/>
  <c r="H714" i="7"/>
  <c r="J713" i="7"/>
  <c r="H713" i="7"/>
  <c r="J712" i="7"/>
  <c r="H712" i="7"/>
  <c r="J711" i="7"/>
  <c r="H711" i="7"/>
  <c r="J710" i="7"/>
  <c r="H710" i="7"/>
  <c r="J709" i="7"/>
  <c r="H709" i="7"/>
  <c r="J708" i="7"/>
  <c r="H708" i="7"/>
  <c r="J707" i="7"/>
  <c r="H707" i="7"/>
  <c r="J706" i="7"/>
  <c r="H706" i="7"/>
  <c r="J705" i="7"/>
  <c r="H705" i="7"/>
  <c r="J704" i="7"/>
  <c r="H704" i="7"/>
  <c r="J703" i="7"/>
  <c r="H703" i="7"/>
  <c r="J702" i="7"/>
  <c r="H702" i="7"/>
  <c r="J701" i="7"/>
  <c r="H701" i="7"/>
  <c r="J700" i="7"/>
  <c r="H700" i="7"/>
  <c r="J699" i="7"/>
  <c r="H699" i="7"/>
  <c r="J698" i="7"/>
  <c r="H698" i="7"/>
  <c r="J697" i="7"/>
  <c r="H697" i="7"/>
  <c r="J696" i="7"/>
  <c r="H696" i="7"/>
  <c r="J695" i="7"/>
  <c r="H695" i="7"/>
  <c r="J694" i="7"/>
  <c r="H694" i="7"/>
  <c r="J693" i="7"/>
  <c r="H693" i="7"/>
  <c r="J692" i="7"/>
  <c r="H692" i="7"/>
  <c r="J691" i="7"/>
  <c r="H691" i="7"/>
  <c r="J690" i="7"/>
  <c r="H690" i="7"/>
  <c r="J689" i="7"/>
  <c r="H689" i="7"/>
  <c r="J688" i="7"/>
  <c r="H688" i="7"/>
  <c r="J687" i="7"/>
  <c r="H687" i="7"/>
  <c r="J686" i="7"/>
  <c r="H686" i="7"/>
  <c r="J685" i="7"/>
  <c r="H685" i="7"/>
  <c r="J684" i="7"/>
  <c r="H684" i="7"/>
  <c r="J683" i="7"/>
  <c r="H683" i="7"/>
  <c r="J682" i="7"/>
  <c r="H682" i="7"/>
  <c r="H679" i="7"/>
  <c r="E680" i="7"/>
  <c r="J677" i="7"/>
  <c r="H677" i="7"/>
  <c r="J676" i="7"/>
  <c r="H676" i="7"/>
  <c r="J675" i="7"/>
  <c r="H675" i="7"/>
  <c r="J674" i="7"/>
  <c r="H674" i="7"/>
  <c r="J673" i="7"/>
  <c r="H673" i="7"/>
  <c r="J672" i="7"/>
  <c r="H672" i="7"/>
  <c r="J671" i="7"/>
  <c r="H671" i="7"/>
  <c r="J670" i="7"/>
  <c r="H670" i="7"/>
  <c r="J669" i="7"/>
  <c r="H669" i="7"/>
  <c r="J668" i="7"/>
  <c r="H668" i="7"/>
  <c r="J667" i="7"/>
  <c r="H667" i="7"/>
  <c r="J666" i="7"/>
  <c r="H666" i="7"/>
  <c r="J665" i="7"/>
  <c r="H665" i="7"/>
  <c r="J664" i="7"/>
  <c r="H664" i="7"/>
  <c r="J663" i="7"/>
  <c r="H663" i="7"/>
  <c r="J662" i="7"/>
  <c r="H662" i="7"/>
  <c r="J661" i="7"/>
  <c r="H661" i="7"/>
  <c r="J660" i="7"/>
  <c r="H660" i="7"/>
  <c r="J659" i="7"/>
  <c r="H659" i="7"/>
  <c r="J658" i="7"/>
  <c r="H658" i="7"/>
  <c r="J657" i="7"/>
  <c r="H657" i="7"/>
  <c r="H654" i="7"/>
  <c r="E655" i="7"/>
  <c r="J652" i="7"/>
  <c r="H652" i="7"/>
  <c r="J651" i="7"/>
  <c r="H651" i="7"/>
  <c r="J650" i="7"/>
  <c r="H650" i="7"/>
  <c r="J649" i="7"/>
  <c r="H649" i="7"/>
  <c r="J648" i="7"/>
  <c r="H648" i="7"/>
  <c r="J647" i="7"/>
  <c r="H647" i="7"/>
  <c r="J646" i="7"/>
  <c r="H646" i="7"/>
  <c r="J645" i="7"/>
  <c r="H645" i="7"/>
  <c r="J644" i="7"/>
  <c r="H644" i="7"/>
  <c r="J643" i="7"/>
  <c r="H643" i="7"/>
  <c r="J642" i="7"/>
  <c r="H642" i="7"/>
  <c r="J641" i="7"/>
  <c r="H641" i="7"/>
  <c r="J640" i="7"/>
  <c r="H640" i="7"/>
  <c r="J639" i="7"/>
  <c r="H639" i="7"/>
  <c r="J638" i="7"/>
  <c r="H638" i="7"/>
  <c r="J637" i="7"/>
  <c r="H637" i="7"/>
  <c r="J636" i="7"/>
  <c r="H636" i="7"/>
  <c r="J635" i="7"/>
  <c r="H635" i="7"/>
  <c r="J634" i="7"/>
  <c r="H634" i="7"/>
  <c r="J633" i="7"/>
  <c r="H633" i="7"/>
  <c r="J632" i="7"/>
  <c r="H632" i="7"/>
  <c r="J631" i="7"/>
  <c r="H631" i="7"/>
  <c r="J630" i="7"/>
  <c r="H630" i="7"/>
  <c r="H627" i="7"/>
  <c r="E628" i="7"/>
  <c r="J625" i="7"/>
  <c r="H625" i="7"/>
  <c r="J624" i="7"/>
  <c r="H624" i="7"/>
  <c r="J623" i="7"/>
  <c r="H623" i="7"/>
  <c r="J622" i="7"/>
  <c r="H622" i="7"/>
  <c r="J621" i="7"/>
  <c r="H621" i="7"/>
  <c r="J620" i="7"/>
  <c r="H620" i="7"/>
  <c r="J619" i="7"/>
  <c r="H619" i="7"/>
  <c r="J618" i="7"/>
  <c r="H618" i="7"/>
  <c r="J617" i="7"/>
  <c r="H617" i="7"/>
  <c r="J616" i="7"/>
  <c r="H616" i="7"/>
  <c r="J615" i="7"/>
  <c r="H615" i="7"/>
  <c r="J614" i="7"/>
  <c r="H614" i="7"/>
  <c r="J613" i="7"/>
  <c r="H613" i="7"/>
  <c r="J612" i="7"/>
  <c r="H612" i="7"/>
  <c r="J611" i="7"/>
  <c r="H611" i="7"/>
  <c r="J610" i="7"/>
  <c r="H610" i="7"/>
  <c r="J609" i="7"/>
  <c r="H609" i="7"/>
  <c r="J608" i="7"/>
  <c r="H608" i="7"/>
  <c r="J607" i="7"/>
  <c r="H607" i="7"/>
  <c r="J606" i="7"/>
  <c r="H606" i="7"/>
  <c r="J605" i="7"/>
  <c r="H605" i="7"/>
  <c r="J604" i="7"/>
  <c r="H604" i="7"/>
  <c r="J603" i="7"/>
  <c r="H603" i="7"/>
  <c r="J602" i="7"/>
  <c r="H602" i="7"/>
  <c r="J601" i="7"/>
  <c r="H601" i="7"/>
  <c r="H598" i="7"/>
  <c r="E599" i="7"/>
  <c r="J596" i="7"/>
  <c r="H596" i="7"/>
  <c r="J595" i="7"/>
  <c r="H595" i="7"/>
  <c r="J594" i="7"/>
  <c r="H594" i="7"/>
  <c r="J593" i="7"/>
  <c r="H593" i="7"/>
  <c r="J592" i="7"/>
  <c r="H592" i="7"/>
  <c r="J591" i="7"/>
  <c r="H591" i="7"/>
  <c r="J590" i="7"/>
  <c r="H590" i="7"/>
  <c r="J589" i="7"/>
  <c r="H589" i="7"/>
  <c r="J588" i="7"/>
  <c r="H588" i="7"/>
  <c r="J587" i="7"/>
  <c r="H587" i="7"/>
  <c r="J586" i="7"/>
  <c r="H586" i="7"/>
  <c r="J585" i="7"/>
  <c r="H585" i="7"/>
  <c r="J584" i="7"/>
  <c r="H584" i="7"/>
  <c r="J583" i="7"/>
  <c r="H583" i="7"/>
  <c r="J582" i="7"/>
  <c r="H582" i="7"/>
  <c r="J581" i="7"/>
  <c r="H581" i="7"/>
  <c r="J580" i="7"/>
  <c r="H580" i="7"/>
  <c r="J579" i="7"/>
  <c r="H579" i="7"/>
  <c r="J578" i="7"/>
  <c r="H578" i="7"/>
  <c r="J577" i="7"/>
  <c r="H577" i="7"/>
  <c r="J576" i="7"/>
  <c r="H576" i="7"/>
  <c r="J575" i="7"/>
  <c r="H575" i="7"/>
  <c r="J574" i="7"/>
  <c r="H574" i="7"/>
  <c r="J573" i="7"/>
  <c r="H573" i="7"/>
  <c r="I573" i="7" s="1"/>
  <c r="J572" i="7"/>
  <c r="H572" i="7"/>
  <c r="E570" i="7"/>
  <c r="J567" i="7"/>
  <c r="H567" i="7"/>
  <c r="J566" i="7"/>
  <c r="H566" i="7"/>
  <c r="J565" i="7"/>
  <c r="H565" i="7"/>
  <c r="J564" i="7"/>
  <c r="H564" i="7"/>
  <c r="J563" i="7"/>
  <c r="H563" i="7"/>
  <c r="J562" i="7"/>
  <c r="H562" i="7"/>
  <c r="J561" i="7"/>
  <c r="H561" i="7"/>
  <c r="J560" i="7"/>
  <c r="H560" i="7"/>
  <c r="J559" i="7"/>
  <c r="H559" i="7"/>
  <c r="J558" i="7"/>
  <c r="H558" i="7"/>
  <c r="J557" i="7"/>
  <c r="H557" i="7"/>
  <c r="J556" i="7"/>
  <c r="H556" i="7"/>
  <c r="J555" i="7"/>
  <c r="H555" i="7"/>
  <c r="J554" i="7"/>
  <c r="H554" i="7"/>
  <c r="J553" i="7"/>
  <c r="H553" i="7"/>
  <c r="J552" i="7"/>
  <c r="H552" i="7"/>
  <c r="J551" i="7"/>
  <c r="H551" i="7"/>
  <c r="J550" i="7"/>
  <c r="H550" i="7"/>
  <c r="J549" i="7"/>
  <c r="H549" i="7"/>
  <c r="J548" i="7"/>
  <c r="H548" i="7"/>
  <c r="J547" i="7"/>
  <c r="H547" i="7"/>
  <c r="J546" i="7"/>
  <c r="H546" i="7"/>
  <c r="J545" i="7"/>
  <c r="H545" i="7"/>
  <c r="J544" i="7"/>
  <c r="H544" i="7"/>
  <c r="J543" i="7"/>
  <c r="H543" i="7"/>
  <c r="J542" i="7"/>
  <c r="H542" i="7"/>
  <c r="J541" i="7"/>
  <c r="H541" i="7"/>
  <c r="J540" i="7"/>
  <c r="H540" i="7"/>
  <c r="J539" i="7"/>
  <c r="H539" i="7"/>
  <c r="J538" i="7"/>
  <c r="H538" i="7"/>
  <c r="J537" i="7"/>
  <c r="H537" i="7"/>
  <c r="J536" i="7"/>
  <c r="H536" i="7"/>
  <c r="J535" i="7"/>
  <c r="H535" i="7"/>
  <c r="J534" i="7"/>
  <c r="H534" i="7"/>
  <c r="J533" i="7"/>
  <c r="H533" i="7"/>
  <c r="J532" i="7"/>
  <c r="H532" i="7"/>
  <c r="J531" i="7"/>
  <c r="H531" i="7"/>
  <c r="J530" i="7"/>
  <c r="H530" i="7"/>
  <c r="J529" i="7"/>
  <c r="H529" i="7"/>
  <c r="H526" i="7"/>
  <c r="E527" i="7"/>
  <c r="J524" i="7"/>
  <c r="H524" i="7"/>
  <c r="J523" i="7"/>
  <c r="H523" i="7"/>
  <c r="J522" i="7"/>
  <c r="H522" i="7"/>
  <c r="J521" i="7"/>
  <c r="H521" i="7"/>
  <c r="J520" i="7"/>
  <c r="H520" i="7"/>
  <c r="J519" i="7"/>
  <c r="H519" i="7"/>
  <c r="J518" i="7"/>
  <c r="H518" i="7"/>
  <c r="J517" i="7"/>
  <c r="H517" i="7"/>
  <c r="J516" i="7"/>
  <c r="H516" i="7"/>
  <c r="J515" i="7"/>
  <c r="H515" i="7"/>
  <c r="J514" i="7"/>
  <c r="H514" i="7"/>
  <c r="J513" i="7"/>
  <c r="H513" i="7"/>
  <c r="J512" i="7"/>
  <c r="H512" i="7"/>
  <c r="J511" i="7"/>
  <c r="H511" i="7"/>
  <c r="J510" i="7"/>
  <c r="H510" i="7"/>
  <c r="J509" i="7"/>
  <c r="H509" i="7"/>
  <c r="J508" i="7"/>
  <c r="H508" i="7"/>
  <c r="J507" i="7"/>
  <c r="H507" i="7"/>
  <c r="J506" i="7"/>
  <c r="H506" i="7"/>
  <c r="H503" i="7"/>
  <c r="E504" i="7"/>
  <c r="J501" i="7"/>
  <c r="H501" i="7"/>
  <c r="J500" i="7"/>
  <c r="H500" i="7"/>
  <c r="J499" i="7"/>
  <c r="H499" i="7"/>
  <c r="J498" i="7"/>
  <c r="H498" i="7"/>
  <c r="J497" i="7"/>
  <c r="H497" i="7"/>
  <c r="J496" i="7"/>
  <c r="H496" i="7"/>
  <c r="J495" i="7"/>
  <c r="H495" i="7"/>
  <c r="J494" i="7"/>
  <c r="H494" i="7"/>
  <c r="J493" i="7"/>
  <c r="H493" i="7"/>
  <c r="J492" i="7"/>
  <c r="H492" i="7"/>
  <c r="J491" i="7"/>
  <c r="H491" i="7"/>
  <c r="J490" i="7"/>
  <c r="H490" i="7"/>
  <c r="J489" i="7"/>
  <c r="H489" i="7"/>
  <c r="J488" i="7"/>
  <c r="H488" i="7"/>
  <c r="J487" i="7"/>
  <c r="H487" i="7"/>
  <c r="J486" i="7"/>
  <c r="H486" i="7"/>
  <c r="J485" i="7"/>
  <c r="H485" i="7"/>
  <c r="J484" i="7"/>
  <c r="H484" i="7"/>
  <c r="J483" i="7"/>
  <c r="H483" i="7"/>
  <c r="J482" i="7"/>
  <c r="H482" i="7"/>
  <c r="J481" i="7"/>
  <c r="H481" i="7"/>
  <c r="J480" i="7"/>
  <c r="H480" i="7"/>
  <c r="J479" i="7"/>
  <c r="H479" i="7"/>
  <c r="J478" i="7"/>
  <c r="H478" i="7"/>
  <c r="J477" i="7"/>
  <c r="H477" i="7"/>
  <c r="J476" i="7"/>
  <c r="H476" i="7"/>
  <c r="J475" i="7"/>
  <c r="H475" i="7"/>
  <c r="J474" i="7"/>
  <c r="H474" i="7"/>
  <c r="J473" i="7"/>
  <c r="H473" i="7"/>
  <c r="J472" i="7"/>
  <c r="H472" i="7"/>
  <c r="J471" i="7"/>
  <c r="H471" i="7"/>
  <c r="J470" i="7"/>
  <c r="H470" i="7"/>
  <c r="J469" i="7"/>
  <c r="H469" i="7"/>
  <c r="J468" i="7"/>
  <c r="H468" i="7"/>
  <c r="J467" i="7"/>
  <c r="H467" i="7"/>
  <c r="J466" i="7"/>
  <c r="H466" i="7"/>
  <c r="J465" i="7"/>
  <c r="H465" i="7"/>
  <c r="J464" i="7"/>
  <c r="H464" i="7"/>
  <c r="J463" i="7"/>
  <c r="H463" i="7"/>
  <c r="J462" i="7"/>
  <c r="H462" i="7"/>
  <c r="H459" i="7"/>
  <c r="E460" i="7"/>
  <c r="J457" i="7"/>
  <c r="H457" i="7"/>
  <c r="J456" i="7"/>
  <c r="H456" i="7"/>
  <c r="J455" i="7"/>
  <c r="H455" i="7"/>
  <c r="J454" i="7"/>
  <c r="H454" i="7"/>
  <c r="J453" i="7"/>
  <c r="H453" i="7"/>
  <c r="J452" i="7"/>
  <c r="H452" i="7"/>
  <c r="J451" i="7"/>
  <c r="H451" i="7"/>
  <c r="J450" i="7"/>
  <c r="H450" i="7"/>
  <c r="J449" i="7"/>
  <c r="H449" i="7"/>
  <c r="J448" i="7"/>
  <c r="H448" i="7"/>
  <c r="J447" i="7"/>
  <c r="H447" i="7"/>
  <c r="J446" i="7"/>
  <c r="H446" i="7"/>
  <c r="J445" i="7"/>
  <c r="H445" i="7"/>
  <c r="J444" i="7"/>
  <c r="H444" i="7"/>
  <c r="J443" i="7"/>
  <c r="H443" i="7"/>
  <c r="J442" i="7"/>
  <c r="H442" i="7"/>
  <c r="J441" i="7"/>
  <c r="H441" i="7"/>
  <c r="J440" i="7"/>
  <c r="H440" i="7"/>
  <c r="J439" i="7"/>
  <c r="H439" i="7"/>
  <c r="J438" i="7"/>
  <c r="H438" i="7"/>
  <c r="J437" i="7"/>
  <c r="H437" i="7"/>
  <c r="J436" i="7"/>
  <c r="H436" i="7"/>
  <c r="J435" i="7"/>
  <c r="H435" i="7"/>
  <c r="J434" i="7"/>
  <c r="H434" i="7"/>
  <c r="J433" i="7"/>
  <c r="H433" i="7"/>
  <c r="J432" i="7"/>
  <c r="H432" i="7"/>
  <c r="J431" i="7"/>
  <c r="H431" i="7"/>
  <c r="J430" i="7"/>
  <c r="H430" i="7"/>
  <c r="J429" i="7"/>
  <c r="H429" i="7"/>
  <c r="J428" i="7"/>
  <c r="H428" i="7"/>
  <c r="J427" i="7"/>
  <c r="H427" i="7"/>
  <c r="J426" i="7"/>
  <c r="H426" i="7"/>
  <c r="J425" i="7"/>
  <c r="H425" i="7"/>
  <c r="H422" i="7"/>
  <c r="E423" i="7"/>
  <c r="J420" i="7"/>
  <c r="H420" i="7"/>
  <c r="J419" i="7"/>
  <c r="H419" i="7"/>
  <c r="J418" i="7"/>
  <c r="H418" i="7"/>
  <c r="J417" i="7"/>
  <c r="H417" i="7"/>
  <c r="J416" i="7"/>
  <c r="H416" i="7"/>
  <c r="J415" i="7"/>
  <c r="H415" i="7"/>
  <c r="J414" i="7"/>
  <c r="H414" i="7"/>
  <c r="J413" i="7"/>
  <c r="H413" i="7"/>
  <c r="J412" i="7"/>
  <c r="H412" i="7"/>
  <c r="J411" i="7"/>
  <c r="H411" i="7"/>
  <c r="J410" i="7"/>
  <c r="H410" i="7"/>
  <c r="J409" i="7"/>
  <c r="H409" i="7"/>
  <c r="J408" i="7"/>
  <c r="H408" i="7"/>
  <c r="J407" i="7"/>
  <c r="H407" i="7"/>
  <c r="J406" i="7"/>
  <c r="H406" i="7"/>
  <c r="J405" i="7"/>
  <c r="H405" i="7"/>
  <c r="J404" i="7"/>
  <c r="H404" i="7"/>
  <c r="J403" i="7"/>
  <c r="H403" i="7"/>
  <c r="J402" i="7"/>
  <c r="H402" i="7"/>
  <c r="J401" i="7"/>
  <c r="H401" i="7"/>
  <c r="J400" i="7"/>
  <c r="H400" i="7"/>
  <c r="J399" i="7"/>
  <c r="H399" i="7"/>
  <c r="J398" i="7"/>
  <c r="H398" i="7"/>
  <c r="J397" i="7"/>
  <c r="H397" i="7"/>
  <c r="J396" i="7"/>
  <c r="H396" i="7"/>
  <c r="J395" i="7"/>
  <c r="H395" i="7"/>
  <c r="J394" i="7"/>
  <c r="H394" i="7"/>
  <c r="J393" i="7"/>
  <c r="H393" i="7"/>
  <c r="J392" i="7"/>
  <c r="H392" i="7"/>
  <c r="J391" i="7"/>
  <c r="H391" i="7"/>
  <c r="J390" i="7"/>
  <c r="H390" i="7"/>
  <c r="J389" i="7"/>
  <c r="H389" i="7"/>
  <c r="H386" i="7"/>
  <c r="E387" i="7"/>
  <c r="J384" i="7"/>
  <c r="H384" i="7"/>
  <c r="J383" i="7"/>
  <c r="H383" i="7"/>
  <c r="J382" i="7"/>
  <c r="H382" i="7"/>
  <c r="J381" i="7"/>
  <c r="H381" i="7"/>
  <c r="J380" i="7"/>
  <c r="H380" i="7"/>
  <c r="J379" i="7"/>
  <c r="H379" i="7"/>
  <c r="J378" i="7"/>
  <c r="H378" i="7"/>
  <c r="J377" i="7"/>
  <c r="H377" i="7"/>
  <c r="J376" i="7"/>
  <c r="H376" i="7"/>
  <c r="J375" i="7"/>
  <c r="H375" i="7"/>
  <c r="J374" i="7"/>
  <c r="H374" i="7"/>
  <c r="H371" i="7"/>
  <c r="E372" i="7"/>
  <c r="J369" i="7"/>
  <c r="H369" i="7"/>
  <c r="J368" i="7"/>
  <c r="H368" i="7"/>
  <c r="J367" i="7"/>
  <c r="H367" i="7"/>
  <c r="J366" i="7"/>
  <c r="H366" i="7"/>
  <c r="J365" i="7"/>
  <c r="H365" i="7"/>
  <c r="J364" i="7"/>
  <c r="H364" i="7"/>
  <c r="J363" i="7"/>
  <c r="H363" i="7"/>
  <c r="J362" i="7"/>
  <c r="H362" i="7"/>
  <c r="J361" i="7"/>
  <c r="H361" i="7"/>
  <c r="J360" i="7"/>
  <c r="H360" i="7"/>
  <c r="J359" i="7"/>
  <c r="H359" i="7"/>
  <c r="J358" i="7"/>
  <c r="H358" i="7"/>
  <c r="J357" i="7"/>
  <c r="H357" i="7"/>
  <c r="J356" i="7"/>
  <c r="H356" i="7"/>
  <c r="J355" i="7"/>
  <c r="H355" i="7"/>
  <c r="J354" i="7"/>
  <c r="H354" i="7"/>
  <c r="J353" i="7"/>
  <c r="H353" i="7"/>
  <c r="J352" i="7"/>
  <c r="H352" i="7"/>
  <c r="J351" i="7"/>
  <c r="H351" i="7"/>
  <c r="J350" i="7"/>
  <c r="H350" i="7"/>
  <c r="J349" i="7"/>
  <c r="H349" i="7"/>
  <c r="J348" i="7"/>
  <c r="H348" i="7"/>
  <c r="J347" i="7"/>
  <c r="H347" i="7"/>
  <c r="J346" i="7"/>
  <c r="H346" i="7"/>
  <c r="J345" i="7"/>
  <c r="H345" i="7"/>
  <c r="J344" i="7"/>
  <c r="H344" i="7"/>
  <c r="J343" i="7"/>
  <c r="H343" i="7"/>
  <c r="I343" i="7" s="1"/>
  <c r="J342" i="7"/>
  <c r="H342" i="7"/>
  <c r="E340" i="7"/>
  <c r="J337" i="7"/>
  <c r="H337" i="7"/>
  <c r="J336" i="7"/>
  <c r="H336" i="7"/>
  <c r="J335" i="7"/>
  <c r="H335" i="7"/>
  <c r="J334" i="7"/>
  <c r="H334" i="7"/>
  <c r="J333" i="7"/>
  <c r="H333" i="7"/>
  <c r="J332" i="7"/>
  <c r="H332" i="7"/>
  <c r="J331" i="7"/>
  <c r="H331" i="7"/>
  <c r="J330" i="7"/>
  <c r="H330" i="7"/>
  <c r="J329" i="7"/>
  <c r="H329" i="7"/>
  <c r="J328" i="7"/>
  <c r="H328" i="7"/>
  <c r="J327" i="7"/>
  <c r="H327" i="7"/>
  <c r="J326" i="7"/>
  <c r="H326" i="7"/>
  <c r="J325" i="7"/>
  <c r="H325" i="7"/>
  <c r="J324" i="7"/>
  <c r="H324" i="7"/>
  <c r="J323" i="7"/>
  <c r="H323" i="7"/>
  <c r="J322" i="7"/>
  <c r="H322" i="7"/>
  <c r="J321" i="7"/>
  <c r="H321" i="7"/>
  <c r="J320" i="7"/>
  <c r="H320" i="7"/>
  <c r="J319" i="7"/>
  <c r="H319" i="7"/>
  <c r="J318" i="7"/>
  <c r="H318" i="7"/>
  <c r="J317" i="7"/>
  <c r="H317" i="7"/>
  <c r="J316" i="7"/>
  <c r="H316" i="7"/>
  <c r="H313" i="7"/>
  <c r="E314" i="7"/>
  <c r="J311" i="7"/>
  <c r="H311" i="7"/>
  <c r="J310" i="7"/>
  <c r="H310" i="7"/>
  <c r="J309" i="7"/>
  <c r="H309" i="7"/>
  <c r="J308" i="7"/>
  <c r="H308" i="7"/>
  <c r="J307" i="7"/>
  <c r="H307" i="7"/>
  <c r="J306" i="7"/>
  <c r="H306" i="7"/>
  <c r="J305" i="7"/>
  <c r="H305" i="7"/>
  <c r="J304" i="7"/>
  <c r="H304" i="7"/>
  <c r="J303" i="7"/>
  <c r="H303" i="7"/>
  <c r="J302" i="7"/>
  <c r="H302" i="7"/>
  <c r="J301" i="7"/>
  <c r="H301" i="7"/>
  <c r="J300" i="7"/>
  <c r="H300" i="7"/>
  <c r="J299" i="7"/>
  <c r="H299" i="7"/>
  <c r="J298" i="7"/>
  <c r="H298" i="7"/>
  <c r="J297" i="7"/>
  <c r="H297" i="7"/>
  <c r="J296" i="7"/>
  <c r="H296" i="7"/>
  <c r="J295" i="7"/>
  <c r="H295" i="7"/>
  <c r="J294" i="7"/>
  <c r="H294" i="7"/>
  <c r="J293" i="7"/>
  <c r="H293" i="7"/>
  <c r="J292" i="7"/>
  <c r="H292" i="7"/>
  <c r="J291" i="7"/>
  <c r="H291" i="7"/>
  <c r="J290" i="7"/>
  <c r="H290" i="7"/>
  <c r="J289" i="7"/>
  <c r="H289" i="7"/>
  <c r="J288" i="7"/>
  <c r="H288" i="7"/>
  <c r="J287" i="7"/>
  <c r="H287" i="7"/>
  <c r="H284" i="7"/>
  <c r="E285" i="7"/>
  <c r="J282" i="7"/>
  <c r="H282" i="7"/>
  <c r="J281" i="7"/>
  <c r="H281" i="7"/>
  <c r="J280" i="7"/>
  <c r="H280" i="7"/>
  <c r="J279" i="7"/>
  <c r="H279" i="7"/>
  <c r="J278" i="7"/>
  <c r="H278" i="7"/>
  <c r="J277" i="7"/>
  <c r="H277" i="7"/>
  <c r="J276" i="7"/>
  <c r="H276" i="7"/>
  <c r="J275" i="7"/>
  <c r="H275" i="7"/>
  <c r="J274" i="7"/>
  <c r="H274" i="7"/>
  <c r="J273" i="7"/>
  <c r="H273" i="7"/>
  <c r="J272" i="7"/>
  <c r="H272" i="7"/>
  <c r="J271" i="7"/>
  <c r="H271" i="7"/>
  <c r="J270" i="7"/>
  <c r="H270" i="7"/>
  <c r="J269" i="7"/>
  <c r="H269" i="7"/>
  <c r="J268" i="7"/>
  <c r="H268" i="7"/>
  <c r="J267" i="7"/>
  <c r="H267" i="7"/>
  <c r="J266" i="7"/>
  <c r="H266" i="7"/>
  <c r="J265" i="7"/>
  <c r="H265" i="7"/>
  <c r="J264" i="7"/>
  <c r="H264" i="7"/>
  <c r="J263" i="7"/>
  <c r="H263" i="7"/>
  <c r="J262" i="7"/>
  <c r="H262" i="7"/>
  <c r="J261" i="7"/>
  <c r="H261" i="7"/>
  <c r="J260" i="7"/>
  <c r="H260" i="7"/>
  <c r="H257" i="7"/>
  <c r="E258" i="7"/>
  <c r="J255" i="7"/>
  <c r="H255" i="7"/>
  <c r="J254" i="7"/>
  <c r="H254" i="7"/>
  <c r="J253" i="7"/>
  <c r="H253" i="7"/>
  <c r="J252" i="7"/>
  <c r="H252" i="7"/>
  <c r="J251" i="7"/>
  <c r="H251" i="7"/>
  <c r="J250" i="7"/>
  <c r="H250" i="7"/>
  <c r="J249" i="7"/>
  <c r="H249" i="7"/>
  <c r="J248" i="7"/>
  <c r="H248" i="7"/>
  <c r="J247" i="7"/>
  <c r="H247" i="7"/>
  <c r="J246" i="7"/>
  <c r="H246" i="7"/>
  <c r="J245" i="7"/>
  <c r="H245" i="7"/>
  <c r="J244" i="7"/>
  <c r="H244" i="7"/>
  <c r="J243" i="7"/>
  <c r="H243" i="7"/>
  <c r="J242" i="7"/>
  <c r="H242" i="7"/>
  <c r="J241" i="7"/>
  <c r="H241" i="7"/>
  <c r="J240" i="7"/>
  <c r="H240" i="7"/>
  <c r="J239" i="7"/>
  <c r="H239" i="7"/>
  <c r="J238" i="7"/>
  <c r="H238" i="7"/>
  <c r="D238" i="7"/>
  <c r="J237" i="7"/>
  <c r="H237" i="7"/>
  <c r="J236" i="7"/>
  <c r="H236" i="7"/>
  <c r="J235" i="7"/>
  <c r="H235" i="7"/>
  <c r="J234" i="7"/>
  <c r="H234" i="7"/>
  <c r="J233" i="7"/>
  <c r="H233" i="7"/>
  <c r="J232" i="7"/>
  <c r="H232" i="7"/>
  <c r="J231" i="7"/>
  <c r="H231" i="7"/>
  <c r="J230" i="7"/>
  <c r="H230" i="7"/>
  <c r="D230" i="7"/>
  <c r="J229" i="7"/>
  <c r="H229" i="7"/>
  <c r="D229" i="7"/>
  <c r="H226" i="7"/>
  <c r="E227" i="7"/>
  <c r="J224" i="7"/>
  <c r="H224" i="7"/>
  <c r="J223" i="7"/>
  <c r="H223" i="7"/>
  <c r="J222" i="7"/>
  <c r="H222" i="7"/>
  <c r="J221" i="7"/>
  <c r="H221" i="7"/>
  <c r="J220" i="7"/>
  <c r="H220" i="7"/>
  <c r="J219" i="7"/>
  <c r="H219" i="7"/>
  <c r="J218" i="7"/>
  <c r="H218" i="7"/>
  <c r="J217" i="7"/>
  <c r="H217" i="7"/>
  <c r="J216" i="7"/>
  <c r="H216" i="7"/>
  <c r="J215" i="7"/>
  <c r="H215" i="7"/>
  <c r="J214" i="7"/>
  <c r="H214" i="7"/>
  <c r="J213" i="7"/>
  <c r="H213" i="7"/>
  <c r="J212" i="7"/>
  <c r="H212" i="7"/>
  <c r="J211" i="7"/>
  <c r="H211" i="7"/>
  <c r="J210" i="7"/>
  <c r="H210" i="7"/>
  <c r="J209" i="7"/>
  <c r="H209" i="7"/>
  <c r="J208" i="7"/>
  <c r="H208" i="7"/>
  <c r="J207" i="7"/>
  <c r="H207" i="7"/>
  <c r="J206" i="7"/>
  <c r="H206" i="7"/>
  <c r="J205" i="7"/>
  <c r="H205" i="7"/>
  <c r="J204" i="7"/>
  <c r="H204" i="7"/>
  <c r="J203" i="7"/>
  <c r="H203" i="7"/>
  <c r="J202" i="7"/>
  <c r="H202" i="7"/>
  <c r="J201" i="7"/>
  <c r="H201" i="7"/>
  <c r="J200" i="7"/>
  <c r="H200" i="7"/>
  <c r="J199" i="7"/>
  <c r="H199" i="7"/>
  <c r="J198" i="7"/>
  <c r="H198" i="7"/>
  <c r="J197" i="7"/>
  <c r="H197" i="7"/>
  <c r="H194" i="7"/>
  <c r="E195" i="7"/>
  <c r="J192" i="7"/>
  <c r="H192" i="7"/>
  <c r="J191" i="7"/>
  <c r="H191" i="7"/>
  <c r="J190" i="7"/>
  <c r="H190" i="7"/>
  <c r="J189" i="7"/>
  <c r="H189" i="7"/>
  <c r="J188" i="7"/>
  <c r="H188" i="7"/>
  <c r="J187" i="7"/>
  <c r="H187" i="7"/>
  <c r="J186" i="7"/>
  <c r="H186" i="7"/>
  <c r="J185" i="7"/>
  <c r="H185" i="7"/>
  <c r="J184" i="7"/>
  <c r="H184" i="7"/>
  <c r="J183" i="7"/>
  <c r="H183" i="7"/>
  <c r="J182" i="7"/>
  <c r="H182" i="7"/>
  <c r="J181" i="7"/>
  <c r="H181" i="7"/>
  <c r="J180" i="7"/>
  <c r="H180" i="7"/>
  <c r="J179" i="7"/>
  <c r="H179" i="7"/>
  <c r="J178" i="7"/>
  <c r="H178" i="7"/>
  <c r="J177" i="7"/>
  <c r="H177" i="7"/>
  <c r="J176" i="7"/>
  <c r="H176" i="7"/>
  <c r="J175" i="7"/>
  <c r="H175" i="7"/>
  <c r="J174" i="7"/>
  <c r="H174" i="7"/>
  <c r="J173" i="7"/>
  <c r="H173" i="7"/>
  <c r="J172" i="7"/>
  <c r="H172" i="7"/>
  <c r="J171" i="7"/>
  <c r="H171" i="7"/>
  <c r="J170" i="7"/>
  <c r="H170" i="7"/>
  <c r="J169" i="7"/>
  <c r="H169" i="7"/>
  <c r="J168" i="7"/>
  <c r="H168" i="7"/>
  <c r="J167" i="7"/>
  <c r="H167" i="7"/>
  <c r="J166" i="7"/>
  <c r="H166" i="7"/>
  <c r="H163" i="7"/>
  <c r="E164" i="7"/>
  <c r="J161" i="7"/>
  <c r="H161" i="7"/>
  <c r="J160" i="7"/>
  <c r="H160" i="7"/>
  <c r="J159" i="7"/>
  <c r="H159" i="7"/>
  <c r="J158" i="7"/>
  <c r="H158" i="7"/>
  <c r="J157" i="7"/>
  <c r="H157" i="7"/>
  <c r="J156" i="7"/>
  <c r="H156" i="7"/>
  <c r="J155" i="7"/>
  <c r="H155" i="7"/>
  <c r="J154" i="7"/>
  <c r="H154" i="7"/>
  <c r="J153" i="7"/>
  <c r="H153" i="7"/>
  <c r="J152" i="7"/>
  <c r="H152" i="7"/>
  <c r="J151" i="7"/>
  <c r="H151" i="7"/>
  <c r="J150" i="7"/>
  <c r="H150" i="7"/>
  <c r="J149" i="7"/>
  <c r="H149" i="7"/>
  <c r="J148" i="7"/>
  <c r="H148" i="7"/>
  <c r="J147" i="7"/>
  <c r="H147" i="7"/>
  <c r="J146" i="7"/>
  <c r="H146" i="7"/>
  <c r="J145" i="7"/>
  <c r="H145" i="7"/>
  <c r="J144" i="7"/>
  <c r="H144" i="7"/>
  <c r="J143" i="7"/>
  <c r="H143" i="7"/>
  <c r="J142" i="7"/>
  <c r="H142" i="7"/>
  <c r="J141" i="7"/>
  <c r="H141" i="7"/>
  <c r="J140" i="7"/>
  <c r="H140" i="7"/>
  <c r="J139" i="7"/>
  <c r="H139" i="7"/>
  <c r="J138" i="7"/>
  <c r="H138" i="7"/>
  <c r="J137" i="7"/>
  <c r="H137" i="7"/>
  <c r="J136" i="7"/>
  <c r="H136" i="7"/>
  <c r="J135" i="7"/>
  <c r="H135" i="7"/>
  <c r="J134" i="7"/>
  <c r="H134" i="7"/>
  <c r="J133" i="7"/>
  <c r="H133" i="7"/>
  <c r="J132" i="7"/>
  <c r="H132" i="7"/>
  <c r="J131" i="7"/>
  <c r="H131" i="7"/>
  <c r="J130" i="7"/>
  <c r="H130" i="7"/>
  <c r="J129" i="7"/>
  <c r="H129" i="7"/>
  <c r="J128" i="7"/>
  <c r="H128" i="7"/>
  <c r="J127" i="7"/>
  <c r="H127" i="7"/>
  <c r="J126" i="7"/>
  <c r="H126" i="7"/>
  <c r="J125" i="7"/>
  <c r="H125" i="7"/>
  <c r="H122" i="7"/>
  <c r="E123" i="7"/>
  <c r="J120" i="7"/>
  <c r="H120" i="7"/>
  <c r="J119" i="7"/>
  <c r="H119" i="7"/>
  <c r="J118" i="7"/>
  <c r="H118" i="7"/>
  <c r="J117" i="7"/>
  <c r="H117" i="7"/>
  <c r="J116" i="7"/>
  <c r="H116" i="7"/>
  <c r="J115" i="7"/>
  <c r="H115" i="7"/>
  <c r="J114" i="7"/>
  <c r="H114" i="7"/>
  <c r="J113" i="7"/>
  <c r="H113" i="7"/>
  <c r="J112" i="7"/>
  <c r="H112" i="7"/>
  <c r="J111" i="7"/>
  <c r="H111" i="7"/>
  <c r="J110" i="7"/>
  <c r="H110" i="7"/>
  <c r="J109" i="7"/>
  <c r="H109" i="7"/>
  <c r="J108" i="7"/>
  <c r="H108" i="7"/>
  <c r="J107" i="7"/>
  <c r="H107" i="7"/>
  <c r="J106" i="7"/>
  <c r="H106" i="7"/>
  <c r="J105" i="7"/>
  <c r="H105" i="7"/>
  <c r="J104" i="7"/>
  <c r="H104" i="7"/>
  <c r="J103" i="7"/>
  <c r="H103" i="7"/>
  <c r="J102" i="7"/>
  <c r="H102" i="7"/>
  <c r="J101" i="7"/>
  <c r="H101" i="7"/>
  <c r="J100" i="7"/>
  <c r="H100" i="7"/>
  <c r="J99" i="7"/>
  <c r="H99" i="7"/>
  <c r="J98" i="7"/>
  <c r="H98" i="7"/>
  <c r="J97" i="7"/>
  <c r="H97" i="7"/>
  <c r="J96" i="7"/>
  <c r="H96" i="7"/>
  <c r="J95" i="7"/>
  <c r="H95" i="7"/>
  <c r="J94" i="7"/>
  <c r="H94" i="7"/>
  <c r="J93" i="7"/>
  <c r="H93" i="7"/>
  <c r="H90" i="7"/>
  <c r="E91" i="7"/>
  <c r="J88" i="7"/>
  <c r="H88" i="7"/>
  <c r="J87" i="7"/>
  <c r="H87" i="7"/>
  <c r="J86" i="7"/>
  <c r="H86" i="7"/>
  <c r="J85" i="7"/>
  <c r="H85" i="7"/>
  <c r="J84" i="7"/>
  <c r="H84" i="7"/>
  <c r="J83" i="7"/>
  <c r="H83" i="7"/>
  <c r="J82" i="7"/>
  <c r="H82" i="7"/>
  <c r="H79" i="7"/>
  <c r="E80" i="7"/>
  <c r="J77" i="7"/>
  <c r="H77" i="7"/>
  <c r="J76" i="7"/>
  <c r="H76" i="7"/>
  <c r="J75" i="7"/>
  <c r="H75" i="7"/>
  <c r="J74" i="7"/>
  <c r="H74" i="7"/>
  <c r="J73" i="7"/>
  <c r="H73" i="7"/>
  <c r="J72" i="7"/>
  <c r="H72" i="7"/>
  <c r="J71" i="7"/>
  <c r="H71" i="7"/>
  <c r="J70" i="7"/>
  <c r="H70" i="7"/>
  <c r="J69" i="7"/>
  <c r="H69" i="7"/>
  <c r="J68" i="7"/>
  <c r="H68" i="7"/>
  <c r="J67" i="7"/>
  <c r="H67" i="7"/>
  <c r="J66" i="7"/>
  <c r="H66" i="7"/>
  <c r="J65" i="7"/>
  <c r="H65" i="7"/>
  <c r="J64" i="7"/>
  <c r="H64" i="7"/>
  <c r="I462" i="7" l="1"/>
  <c r="I464" i="7"/>
  <c r="I466" i="7"/>
  <c r="I468" i="7"/>
  <c r="I470" i="7"/>
  <c r="I472" i="7"/>
  <c r="I474" i="7"/>
  <c r="I476" i="7"/>
  <c r="I478" i="7"/>
  <c r="I480" i="7"/>
  <c r="I482" i="7"/>
  <c r="I484" i="7"/>
  <c r="I486" i="7"/>
  <c r="I488" i="7"/>
  <c r="I490" i="7"/>
  <c r="I492" i="7"/>
  <c r="I494" i="7"/>
  <c r="I496" i="7"/>
  <c r="I498" i="7"/>
  <c r="I500" i="7"/>
  <c r="E598" i="7"/>
  <c r="I288" i="7"/>
  <c r="I290" i="7"/>
  <c r="I292" i="7"/>
  <c r="I294" i="7"/>
  <c r="I296" i="7"/>
  <c r="I298" i="7"/>
  <c r="I300" i="7"/>
  <c r="I302" i="7"/>
  <c r="I304" i="7"/>
  <c r="I306" i="7"/>
  <c r="I308" i="7"/>
  <c r="I310" i="7"/>
  <c r="E313" i="7"/>
  <c r="I912" i="7"/>
  <c r="I914" i="7"/>
  <c r="I916" i="7"/>
  <c r="I918" i="7"/>
  <c r="I287" i="7"/>
  <c r="I289" i="7"/>
  <c r="I291" i="7"/>
  <c r="I293" i="7"/>
  <c r="I295" i="7"/>
  <c r="I297" i="7"/>
  <c r="I299" i="7"/>
  <c r="I301" i="7"/>
  <c r="I303" i="7"/>
  <c r="I305" i="7"/>
  <c r="I307" i="7"/>
  <c r="I309" i="7"/>
  <c r="I913" i="7"/>
  <c r="I915" i="7"/>
  <c r="I917" i="7"/>
  <c r="I551" i="7"/>
  <c r="I565" i="7"/>
  <c r="I483" i="7"/>
  <c r="I485" i="7"/>
  <c r="I501" i="7"/>
  <c r="I316" i="7"/>
  <c r="I318" i="7"/>
  <c r="I320" i="7"/>
  <c r="I322" i="7"/>
  <c r="E955" i="7"/>
  <c r="H910" i="7"/>
  <c r="H628" i="7"/>
  <c r="H599" i="7"/>
  <c r="I596" i="7"/>
  <c r="I594" i="7"/>
  <c r="I592" i="7"/>
  <c r="I590" i="7"/>
  <c r="I588" i="7"/>
  <c r="I586" i="7"/>
  <c r="I584" i="7"/>
  <c r="I582" i="7"/>
  <c r="I580" i="7"/>
  <c r="I578" i="7"/>
  <c r="I576" i="7"/>
  <c r="I574" i="7"/>
  <c r="I567" i="7"/>
  <c r="I563" i="7"/>
  <c r="I561" i="7"/>
  <c r="I559" i="7"/>
  <c r="I557" i="7"/>
  <c r="I555" i="7"/>
  <c r="I553" i="7"/>
  <c r="I549" i="7"/>
  <c r="I545" i="7"/>
  <c r="I543" i="7"/>
  <c r="I541" i="7"/>
  <c r="I539" i="7"/>
  <c r="I537" i="7"/>
  <c r="I535" i="7"/>
  <c r="I533" i="7"/>
  <c r="I531" i="7"/>
  <c r="I529" i="7"/>
  <c r="H504" i="7"/>
  <c r="I499" i="7"/>
  <c r="I497" i="7"/>
  <c r="I495" i="7"/>
  <c r="I493" i="7"/>
  <c r="I491" i="7"/>
  <c r="I489" i="7"/>
  <c r="I487" i="7"/>
  <c r="I481" i="7"/>
  <c r="I479" i="7"/>
  <c r="I477" i="7"/>
  <c r="I475" i="7"/>
  <c r="I473" i="7"/>
  <c r="I471" i="7"/>
  <c r="I469" i="7"/>
  <c r="I467" i="7"/>
  <c r="I465" i="7"/>
  <c r="I463" i="7"/>
  <c r="H460" i="7"/>
  <c r="H340" i="7"/>
  <c r="H314" i="7"/>
  <c r="H285" i="7"/>
  <c r="H164" i="7"/>
  <c r="I87" i="7"/>
  <c r="I127" i="7"/>
  <c r="I129" i="7"/>
  <c r="I131" i="7"/>
  <c r="I135" i="7"/>
  <c r="I139" i="7"/>
  <c r="I141" i="7"/>
  <c r="I143" i="7"/>
  <c r="I145" i="7"/>
  <c r="I147" i="7"/>
  <c r="I149" i="7"/>
  <c r="I151" i="7"/>
  <c r="I153" i="7"/>
  <c r="I155" i="7"/>
  <c r="I157" i="7"/>
  <c r="I159" i="7"/>
  <c r="I161" i="7"/>
  <c r="I261" i="7"/>
  <c r="I133" i="7"/>
  <c r="D227" i="7"/>
  <c r="D226" i="7" s="1"/>
  <c r="I239" i="7"/>
  <c r="I241" i="7"/>
  <c r="I243" i="7"/>
  <c r="I245" i="7"/>
  <c r="I247" i="7"/>
  <c r="I249" i="7"/>
  <c r="I251" i="7"/>
  <c r="I253" i="7"/>
  <c r="I255" i="7"/>
  <c r="H258" i="7"/>
  <c r="H195" i="7"/>
  <c r="I83" i="7"/>
  <c r="I85" i="7"/>
  <c r="I125" i="7"/>
  <c r="I137" i="7"/>
  <c r="H80" i="7"/>
  <c r="H91" i="7"/>
  <c r="I82" i="7"/>
  <c r="I84" i="7"/>
  <c r="I126" i="7"/>
  <c r="I128" i="7"/>
  <c r="I130" i="7"/>
  <c r="I132" i="7"/>
  <c r="I134" i="7"/>
  <c r="I136" i="7"/>
  <c r="I138" i="7"/>
  <c r="I140" i="7"/>
  <c r="I142" i="7"/>
  <c r="I144" i="7"/>
  <c r="I146" i="7"/>
  <c r="I148" i="7"/>
  <c r="I150" i="7"/>
  <c r="I152" i="7"/>
  <c r="I154" i="7"/>
  <c r="I156" i="7"/>
  <c r="I158" i="7"/>
  <c r="I160" i="7"/>
  <c r="E194" i="7"/>
  <c r="I198" i="7"/>
  <c r="I200" i="7"/>
  <c r="I317" i="7"/>
  <c r="I319" i="7"/>
  <c r="I321" i="7"/>
  <c r="I323" i="7"/>
  <c r="I325" i="7"/>
  <c r="I327" i="7"/>
  <c r="I329" i="7"/>
  <c r="I331" i="7"/>
  <c r="I333" i="7"/>
  <c r="I335" i="7"/>
  <c r="I337" i="7"/>
  <c r="I344" i="7"/>
  <c r="I346" i="7"/>
  <c r="I348" i="7"/>
  <c r="I350" i="7"/>
  <c r="I352" i="7"/>
  <c r="I354" i="7"/>
  <c r="I356" i="7"/>
  <c r="I358" i="7"/>
  <c r="I360" i="7"/>
  <c r="I362" i="7"/>
  <c r="I364" i="7"/>
  <c r="I366" i="7"/>
  <c r="I368" i="7"/>
  <c r="I390" i="7"/>
  <c r="I392" i="7"/>
  <c r="I394" i="7"/>
  <c r="I396" i="7"/>
  <c r="I398" i="7"/>
  <c r="I400" i="7"/>
  <c r="I404" i="7"/>
  <c r="I406" i="7"/>
  <c r="I408" i="7"/>
  <c r="I410" i="7"/>
  <c r="I601" i="7"/>
  <c r="I603" i="7"/>
  <c r="I605" i="7"/>
  <c r="I607" i="7"/>
  <c r="I609" i="7"/>
  <c r="I611" i="7"/>
  <c r="I613" i="7"/>
  <c r="I615" i="7"/>
  <c r="I617" i="7"/>
  <c r="I619" i="7"/>
  <c r="I621" i="7"/>
  <c r="I623" i="7"/>
  <c r="I625" i="7"/>
  <c r="E721" i="7"/>
  <c r="E851" i="7"/>
  <c r="E882" i="7"/>
  <c r="I311" i="7"/>
  <c r="H372" i="7"/>
  <c r="H387" i="7"/>
  <c r="I263" i="7"/>
  <c r="I265" i="7"/>
  <c r="I267" i="7"/>
  <c r="I269" i="7"/>
  <c r="I271" i="7"/>
  <c r="I273" i="7"/>
  <c r="I275" i="7"/>
  <c r="I277" i="7"/>
  <c r="I279" i="7"/>
  <c r="I281" i="7"/>
  <c r="I324" i="7"/>
  <c r="I326" i="7"/>
  <c r="I328" i="7"/>
  <c r="I330" i="7"/>
  <c r="I332" i="7"/>
  <c r="I334" i="7"/>
  <c r="I336" i="7"/>
  <c r="I345" i="7"/>
  <c r="I347" i="7"/>
  <c r="I349" i="7"/>
  <c r="I351" i="7"/>
  <c r="I353" i="7"/>
  <c r="I355" i="7"/>
  <c r="I357" i="7"/>
  <c r="I359" i="7"/>
  <c r="I361" i="7"/>
  <c r="I363" i="7"/>
  <c r="I365" i="7"/>
  <c r="I602" i="7"/>
  <c r="I604" i="7"/>
  <c r="I606" i="7"/>
  <c r="I608" i="7"/>
  <c r="I610" i="7"/>
  <c r="I612" i="7"/>
  <c r="I614" i="7"/>
  <c r="I616" i="7"/>
  <c r="I618" i="7"/>
  <c r="I620" i="7"/>
  <c r="I622" i="7"/>
  <c r="I624" i="7"/>
  <c r="I631" i="7"/>
  <c r="I633" i="7"/>
  <c r="I635" i="7"/>
  <c r="I637" i="7"/>
  <c r="I639" i="7"/>
  <c r="I641" i="7"/>
  <c r="I643" i="7"/>
  <c r="I645" i="7"/>
  <c r="I647" i="7"/>
  <c r="I649" i="7"/>
  <c r="I651" i="7"/>
  <c r="I658" i="7"/>
  <c r="I660" i="7"/>
  <c r="I662" i="7"/>
  <c r="I664" i="7"/>
  <c r="I666" i="7"/>
  <c r="I668" i="7"/>
  <c r="I670" i="7"/>
  <c r="I672" i="7"/>
  <c r="I674" i="7"/>
  <c r="I676" i="7"/>
  <c r="I755" i="7"/>
  <c r="I757" i="7"/>
  <c r="I759" i="7"/>
  <c r="I761" i="7"/>
  <c r="I763" i="7"/>
  <c r="I765" i="7"/>
  <c r="I767" i="7"/>
  <c r="I769" i="7"/>
  <c r="I771" i="7"/>
  <c r="I775" i="7"/>
  <c r="I777" i="7"/>
  <c r="I779" i="7"/>
  <c r="I788" i="7"/>
  <c r="I790" i="7"/>
  <c r="I792" i="7"/>
  <c r="I794" i="7"/>
  <c r="I796" i="7"/>
  <c r="I798" i="7"/>
  <c r="I800" i="7"/>
  <c r="I802" i="7"/>
  <c r="I804" i="7"/>
  <c r="I806" i="7"/>
  <c r="I808" i="7"/>
  <c r="H852" i="7"/>
  <c r="H813" i="7"/>
  <c r="I787" i="7"/>
  <c r="I789" i="7"/>
  <c r="I791" i="7"/>
  <c r="I793" i="7"/>
  <c r="I795" i="7"/>
  <c r="I797" i="7"/>
  <c r="I799" i="7"/>
  <c r="I801" i="7"/>
  <c r="I803" i="7"/>
  <c r="I805" i="7"/>
  <c r="I807" i="7"/>
  <c r="I809" i="7"/>
  <c r="H783" i="7"/>
  <c r="I773" i="7"/>
  <c r="I756" i="7"/>
  <c r="I758" i="7"/>
  <c r="I760" i="7"/>
  <c r="I762" i="7"/>
  <c r="I764" i="7"/>
  <c r="I766" i="7"/>
  <c r="I768" i="7"/>
  <c r="I770" i="7"/>
  <c r="I772" i="7"/>
  <c r="I774" i="7"/>
  <c r="I776" i="7"/>
  <c r="I778" i="7"/>
  <c r="I780" i="7"/>
  <c r="H751" i="7"/>
  <c r="H722" i="7"/>
  <c r="H680" i="7"/>
  <c r="H655" i="7"/>
  <c r="I657" i="7"/>
  <c r="I659" i="7"/>
  <c r="I661" i="7"/>
  <c r="I663" i="7"/>
  <c r="I665" i="7"/>
  <c r="I667" i="7"/>
  <c r="I669" i="7"/>
  <c r="I630" i="7"/>
  <c r="I632" i="7"/>
  <c r="I634" i="7"/>
  <c r="I636" i="7"/>
  <c r="I638" i="7"/>
  <c r="I640" i="7"/>
  <c r="I642" i="7"/>
  <c r="I644" i="7"/>
  <c r="I646" i="7"/>
  <c r="I648" i="7"/>
  <c r="I650" i="7"/>
  <c r="I652" i="7"/>
  <c r="I575" i="7"/>
  <c r="I577" i="7"/>
  <c r="I579" i="7"/>
  <c r="I581" i="7"/>
  <c r="I583" i="7"/>
  <c r="I585" i="7"/>
  <c r="I587" i="7"/>
  <c r="I589" i="7"/>
  <c r="I591" i="7"/>
  <c r="I593" i="7"/>
  <c r="I595" i="7"/>
  <c r="H570" i="7"/>
  <c r="H527" i="7"/>
  <c r="I547" i="7"/>
  <c r="I530" i="7"/>
  <c r="I532" i="7"/>
  <c r="I534" i="7"/>
  <c r="I536" i="7"/>
  <c r="I538" i="7"/>
  <c r="I540" i="7"/>
  <c r="I542" i="7"/>
  <c r="I544" i="7"/>
  <c r="I546" i="7"/>
  <c r="I548" i="7"/>
  <c r="I550" i="7"/>
  <c r="I552" i="7"/>
  <c r="I554" i="7"/>
  <c r="I556" i="7"/>
  <c r="I558" i="7"/>
  <c r="I560" i="7"/>
  <c r="I562" i="7"/>
  <c r="I564" i="7"/>
  <c r="I566" i="7"/>
  <c r="H423" i="7"/>
  <c r="I402" i="7"/>
  <c r="I389" i="7"/>
  <c r="I393" i="7"/>
  <c r="I399" i="7"/>
  <c r="I403" i="7"/>
  <c r="I407" i="7"/>
  <c r="I411" i="7"/>
  <c r="I415" i="7"/>
  <c r="I419" i="7"/>
  <c r="I395" i="7"/>
  <c r="I391" i="7"/>
  <c r="I397" i="7"/>
  <c r="I401" i="7"/>
  <c r="I405" i="7"/>
  <c r="I409" i="7"/>
  <c r="I413" i="7"/>
  <c r="I417" i="7"/>
  <c r="I260" i="7"/>
  <c r="I262" i="7"/>
  <c r="I264" i="7"/>
  <c r="I266" i="7"/>
  <c r="I268" i="7"/>
  <c r="I270" i="7"/>
  <c r="I272" i="7"/>
  <c r="I274" i="7"/>
  <c r="I276" i="7"/>
  <c r="I278" i="7"/>
  <c r="I280" i="7"/>
  <c r="I282" i="7"/>
  <c r="I229" i="7"/>
  <c r="I238" i="7"/>
  <c r="I240" i="7"/>
  <c r="I242" i="7"/>
  <c r="I244" i="7"/>
  <c r="I246" i="7"/>
  <c r="I248" i="7"/>
  <c r="I250" i="7"/>
  <c r="I252" i="7"/>
  <c r="I254" i="7"/>
  <c r="H227" i="7"/>
  <c r="H123" i="7"/>
  <c r="I367" i="7"/>
  <c r="I369" i="7"/>
  <c r="I412" i="7"/>
  <c r="I414" i="7"/>
  <c r="I416" i="7"/>
  <c r="I418" i="7"/>
  <c r="I420" i="7"/>
  <c r="I671" i="7"/>
  <c r="I673" i="7"/>
  <c r="I675" i="7"/>
  <c r="H937" i="7"/>
  <c r="E226" i="7"/>
  <c r="I86" i="7"/>
  <c r="I88" i="7"/>
  <c r="I810" i="7"/>
  <c r="E909" i="7"/>
  <c r="I197" i="7"/>
  <c r="I199" i="7"/>
  <c r="H883" i="7"/>
  <c r="E936" i="7"/>
  <c r="I956" i="7"/>
  <c r="I939" i="7"/>
  <c r="I940" i="7"/>
  <c r="I941" i="7"/>
  <c r="I942" i="7"/>
  <c r="I943" i="7"/>
  <c r="I944" i="7"/>
  <c r="I945" i="7"/>
  <c r="I946" i="7"/>
  <c r="I947" i="7"/>
  <c r="I948" i="7"/>
  <c r="I949" i="7"/>
  <c r="I950" i="7"/>
  <c r="I951" i="7"/>
  <c r="I952" i="7"/>
  <c r="I953" i="7"/>
  <c r="I919" i="7"/>
  <c r="I920" i="7"/>
  <c r="I921" i="7"/>
  <c r="I922" i="7"/>
  <c r="I923" i="7"/>
  <c r="I924" i="7"/>
  <c r="I925" i="7"/>
  <c r="I926" i="7"/>
  <c r="I927" i="7"/>
  <c r="I928" i="7"/>
  <c r="I929" i="7"/>
  <c r="I930" i="7"/>
  <c r="I931" i="7"/>
  <c r="I932" i="7"/>
  <c r="I933" i="7"/>
  <c r="I934" i="7"/>
  <c r="I885" i="7"/>
  <c r="I886" i="7"/>
  <c r="I887" i="7"/>
  <c r="I888" i="7"/>
  <c r="I889" i="7"/>
  <c r="I890" i="7"/>
  <c r="I891" i="7"/>
  <c r="I892" i="7"/>
  <c r="I893" i="7"/>
  <c r="I894" i="7"/>
  <c r="I895" i="7"/>
  <c r="I896" i="7"/>
  <c r="I897" i="7"/>
  <c r="I898" i="7"/>
  <c r="I899" i="7"/>
  <c r="I900" i="7"/>
  <c r="I901" i="7"/>
  <c r="I902" i="7"/>
  <c r="I903" i="7"/>
  <c r="I904" i="7"/>
  <c r="I905" i="7"/>
  <c r="I906" i="7"/>
  <c r="I907" i="7"/>
  <c r="I854" i="7"/>
  <c r="I855" i="7"/>
  <c r="I856" i="7"/>
  <c r="I857" i="7"/>
  <c r="I858" i="7"/>
  <c r="I859" i="7"/>
  <c r="I860" i="7"/>
  <c r="I861" i="7"/>
  <c r="I862" i="7"/>
  <c r="I863" i="7"/>
  <c r="I864" i="7"/>
  <c r="I865" i="7"/>
  <c r="I866" i="7"/>
  <c r="I867" i="7"/>
  <c r="I868" i="7"/>
  <c r="I869" i="7"/>
  <c r="I870" i="7"/>
  <c r="I871" i="7"/>
  <c r="I872" i="7"/>
  <c r="I873" i="7"/>
  <c r="I874" i="7"/>
  <c r="I875" i="7"/>
  <c r="I876" i="7"/>
  <c r="I877" i="7"/>
  <c r="I878" i="7"/>
  <c r="I879" i="7"/>
  <c r="I880" i="7"/>
  <c r="E812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I829" i="7"/>
  <c r="I830" i="7"/>
  <c r="I831" i="7"/>
  <c r="I832" i="7"/>
  <c r="I833" i="7"/>
  <c r="I834" i="7"/>
  <c r="I835" i="7"/>
  <c r="I836" i="7"/>
  <c r="I837" i="7"/>
  <c r="I838" i="7"/>
  <c r="I839" i="7"/>
  <c r="I840" i="7"/>
  <c r="I841" i="7"/>
  <c r="I842" i="7"/>
  <c r="I843" i="7"/>
  <c r="I844" i="7"/>
  <c r="I845" i="7"/>
  <c r="I846" i="7"/>
  <c r="I847" i="7"/>
  <c r="I848" i="7"/>
  <c r="I849" i="7"/>
  <c r="H782" i="7"/>
  <c r="I784" i="7"/>
  <c r="I785" i="7"/>
  <c r="H750" i="7"/>
  <c r="E750" i="7" s="1"/>
  <c r="I752" i="7"/>
  <c r="I75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I745" i="7"/>
  <c r="I746" i="7"/>
  <c r="I747" i="7"/>
  <c r="I748" i="7"/>
  <c r="E679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E654" i="7"/>
  <c r="I677" i="7"/>
  <c r="E627" i="7"/>
  <c r="H569" i="7"/>
  <c r="I571" i="7"/>
  <c r="I572" i="7"/>
  <c r="E526" i="7"/>
  <c r="E503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E459" i="7"/>
  <c r="E422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E386" i="7"/>
  <c r="E371" i="7"/>
  <c r="I374" i="7"/>
  <c r="I375" i="7"/>
  <c r="I376" i="7"/>
  <c r="I377" i="7"/>
  <c r="I378" i="7"/>
  <c r="I379" i="7"/>
  <c r="I380" i="7"/>
  <c r="I381" i="7"/>
  <c r="I382" i="7"/>
  <c r="I383" i="7"/>
  <c r="I384" i="7"/>
  <c r="H339" i="7"/>
  <c r="I341" i="7"/>
  <c r="I342" i="7"/>
  <c r="E284" i="7"/>
  <c r="E257" i="7"/>
  <c r="I230" i="7"/>
  <c r="I231" i="7"/>
  <c r="I232" i="7"/>
  <c r="I233" i="7"/>
  <c r="I234" i="7"/>
  <c r="I235" i="7"/>
  <c r="I236" i="7"/>
  <c r="I237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E163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E122" i="7"/>
  <c r="E90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E79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J63" i="7"/>
  <c r="H63" i="7"/>
  <c r="J62" i="7"/>
  <c r="H62" i="7"/>
  <c r="J61" i="7"/>
  <c r="H61" i="7"/>
  <c r="J60" i="7"/>
  <c r="H60" i="7"/>
  <c r="J59" i="7"/>
  <c r="H59" i="7"/>
  <c r="J58" i="7"/>
  <c r="H58" i="7"/>
  <c r="J57" i="7"/>
  <c r="H57" i="7"/>
  <c r="J56" i="7"/>
  <c r="H56" i="7"/>
  <c r="J55" i="7"/>
  <c r="H55" i="7"/>
  <c r="J54" i="7"/>
  <c r="H54" i="7"/>
  <c r="J53" i="7"/>
  <c r="H53" i="7"/>
  <c r="J52" i="7"/>
  <c r="H52" i="7"/>
  <c r="H49" i="7"/>
  <c r="E50" i="7"/>
  <c r="J47" i="7"/>
  <c r="H47" i="7"/>
  <c r="J46" i="7"/>
  <c r="H46" i="7"/>
  <c r="N45" i="7"/>
  <c r="H43" i="7"/>
  <c r="E44" i="7"/>
  <c r="M43" i="7"/>
  <c r="I285" i="7" l="1"/>
  <c r="I599" i="7"/>
  <c r="I460" i="7"/>
  <c r="I314" i="7"/>
  <c r="I123" i="7"/>
  <c r="I46" i="7"/>
  <c r="H44" i="7"/>
  <c r="E43" i="7"/>
  <c r="I387" i="7"/>
  <c r="I258" i="7"/>
  <c r="I527" i="7"/>
  <c r="I655" i="7"/>
  <c r="I628" i="7"/>
  <c r="I80" i="7"/>
  <c r="I227" i="7"/>
  <c r="N43" i="7"/>
  <c r="I45" i="7"/>
  <c r="I43" i="7" s="1"/>
  <c r="I47" i="7"/>
  <c r="H50" i="7"/>
  <c r="H48" i="7" s="1"/>
  <c r="I937" i="7"/>
  <c r="I910" i="7"/>
  <c r="I883" i="7"/>
  <c r="I852" i="7"/>
  <c r="I813" i="7"/>
  <c r="E782" i="7"/>
  <c r="I722" i="7"/>
  <c r="I680" i="7"/>
  <c r="E569" i="7"/>
  <c r="I504" i="7"/>
  <c r="I423" i="7"/>
  <c r="I372" i="7"/>
  <c r="E339" i="7"/>
  <c r="I195" i="7"/>
  <c r="I164" i="7"/>
  <c r="I91" i="7"/>
  <c r="E49" i="7"/>
  <c r="I52" i="7"/>
  <c r="I53" i="7"/>
  <c r="I54" i="7"/>
  <c r="I55" i="7"/>
  <c r="I56" i="7"/>
  <c r="I57" i="7"/>
  <c r="I58" i="7"/>
  <c r="I59" i="7"/>
  <c r="I60" i="7"/>
  <c r="I61" i="7"/>
  <c r="I62" i="7"/>
  <c r="I63" i="7"/>
  <c r="J41" i="7"/>
  <c r="H41" i="7"/>
  <c r="J40" i="7"/>
  <c r="H40" i="7"/>
  <c r="J39" i="7"/>
  <c r="H39" i="7"/>
  <c r="J38" i="7"/>
  <c r="H38" i="7"/>
  <c r="J37" i="7"/>
  <c r="H37" i="7"/>
  <c r="J36" i="7"/>
  <c r="H36" i="7"/>
  <c r="J35" i="7"/>
  <c r="H35" i="7"/>
  <c r="J34" i="7"/>
  <c r="H34" i="7"/>
  <c r="J33" i="7"/>
  <c r="H33" i="7"/>
  <c r="J32" i="7"/>
  <c r="H32" i="7"/>
  <c r="J31" i="7"/>
  <c r="H31" i="7"/>
  <c r="J30" i="7"/>
  <c r="H30" i="7"/>
  <c r="J29" i="7"/>
  <c r="H29" i="7"/>
  <c r="J28" i="7"/>
  <c r="H28" i="7"/>
  <c r="J27" i="7"/>
  <c r="H27" i="7"/>
  <c r="J26" i="7"/>
  <c r="H26" i="7"/>
  <c r="J25" i="7"/>
  <c r="H25" i="7"/>
  <c r="J24" i="7"/>
  <c r="H24" i="7"/>
  <c r="N23" i="7"/>
  <c r="H21" i="7"/>
  <c r="F22" i="7"/>
  <c r="E22" i="7"/>
  <c r="M21" i="7"/>
  <c r="F21" i="7"/>
  <c r="M19" i="7"/>
  <c r="H22" i="7" l="1"/>
  <c r="H19" i="7" s="1"/>
  <c r="N21" i="7"/>
  <c r="E21" i="7"/>
  <c r="E18" i="7" s="1"/>
  <c r="I26" i="7"/>
  <c r="I28" i="7"/>
  <c r="I30" i="7"/>
  <c r="I32" i="7"/>
  <c r="I34" i="7"/>
  <c r="I36" i="7"/>
  <c r="I38" i="7"/>
  <c r="I40" i="7"/>
  <c r="I25" i="7"/>
  <c r="I27" i="7"/>
  <c r="I29" i="7"/>
  <c r="I31" i="7"/>
  <c r="I33" i="7"/>
  <c r="I35" i="7"/>
  <c r="I37" i="7"/>
  <c r="I39" i="7"/>
  <c r="I41" i="7"/>
  <c r="I50" i="7"/>
  <c r="I21" i="7"/>
  <c r="I24" i="7"/>
  <c r="F19" i="7"/>
  <c r="E19" i="7"/>
  <c r="D19" i="7"/>
  <c r="L18" i="7"/>
  <c r="H18" i="7"/>
  <c r="F18" i="7"/>
  <c r="H1026" i="6"/>
  <c r="J1025" i="6"/>
  <c r="H1025" i="6"/>
  <c r="J1024" i="6"/>
  <c r="H1024" i="6"/>
  <c r="J1023" i="6"/>
  <c r="H1023" i="6"/>
  <c r="J1022" i="6"/>
  <c r="H1022" i="6"/>
  <c r="J1021" i="6"/>
  <c r="H1021" i="6"/>
  <c r="J1020" i="6"/>
  <c r="H1020" i="6"/>
  <c r="J1019" i="6"/>
  <c r="H1019" i="6"/>
  <c r="J1018" i="6"/>
  <c r="H1018" i="6"/>
  <c r="J1017" i="6"/>
  <c r="H1017" i="6"/>
  <c r="J1016" i="6"/>
  <c r="H1016" i="6"/>
  <c r="J1015" i="6"/>
  <c r="H1015" i="6"/>
  <c r="J1014" i="6"/>
  <c r="H1014" i="6"/>
  <c r="J1013" i="6"/>
  <c r="H1013" i="6"/>
  <c r="J1012" i="6"/>
  <c r="H1012" i="6"/>
  <c r="J1011" i="6"/>
  <c r="H1011" i="6"/>
  <c r="J1010" i="6"/>
  <c r="H1010" i="6"/>
  <c r="J1009" i="6"/>
  <c r="H1009" i="6"/>
  <c r="J1008" i="6"/>
  <c r="H1008" i="6"/>
  <c r="J1007" i="6"/>
  <c r="H1007" i="6"/>
  <c r="J1006" i="6"/>
  <c r="H1006" i="6"/>
  <c r="J1005" i="6"/>
  <c r="H1005" i="6"/>
  <c r="J1004" i="6"/>
  <c r="H1004" i="6"/>
  <c r="J1003" i="6"/>
  <c r="H1003" i="6"/>
  <c r="J1002" i="6"/>
  <c r="H1002" i="6"/>
  <c r="J1001" i="6"/>
  <c r="H1001" i="6"/>
  <c r="J1000" i="6"/>
  <c r="H1000" i="6"/>
  <c r="J999" i="6"/>
  <c r="H999" i="6"/>
  <c r="J998" i="6"/>
  <c r="H998" i="6"/>
  <c r="J997" i="6"/>
  <c r="H997" i="6"/>
  <c r="J996" i="6"/>
  <c r="H996" i="6"/>
  <c r="J995" i="6"/>
  <c r="H995" i="6"/>
  <c r="J994" i="6"/>
  <c r="H994" i="6"/>
  <c r="J993" i="6"/>
  <c r="H993" i="6"/>
  <c r="F991" i="6"/>
  <c r="H990" i="6" s="1"/>
  <c r="E991" i="6"/>
  <c r="J988" i="6"/>
  <c r="H988" i="6"/>
  <c r="I988" i="6" s="1"/>
  <c r="J987" i="6"/>
  <c r="H987" i="6"/>
  <c r="I987" i="6" s="1"/>
  <c r="J986" i="6"/>
  <c r="H986" i="6"/>
  <c r="I986" i="6" s="1"/>
  <c r="J985" i="6"/>
  <c r="H985" i="6"/>
  <c r="I985" i="6" s="1"/>
  <c r="J984" i="6"/>
  <c r="H984" i="6"/>
  <c r="I984" i="6" s="1"/>
  <c r="J983" i="6"/>
  <c r="H983" i="6"/>
  <c r="I983" i="6" s="1"/>
  <c r="J982" i="6"/>
  <c r="H982" i="6"/>
  <c r="I982" i="6" s="1"/>
  <c r="J981" i="6"/>
  <c r="H981" i="6"/>
  <c r="I981" i="6" s="1"/>
  <c r="J980" i="6"/>
  <c r="H980" i="6"/>
  <c r="I980" i="6" s="1"/>
  <c r="J979" i="6"/>
  <c r="H979" i="6"/>
  <c r="I979" i="6" s="1"/>
  <c r="J978" i="6"/>
  <c r="H978" i="6"/>
  <c r="I978" i="6" s="1"/>
  <c r="J977" i="6"/>
  <c r="H977" i="6"/>
  <c r="I977" i="6" s="1"/>
  <c r="J976" i="6"/>
  <c r="H976" i="6"/>
  <c r="I976" i="6" s="1"/>
  <c r="J975" i="6"/>
  <c r="H975" i="6"/>
  <c r="I975" i="6" s="1"/>
  <c r="J974" i="6"/>
  <c r="H974" i="6"/>
  <c r="I974" i="6" s="1"/>
  <c r="J973" i="6"/>
  <c r="H973" i="6"/>
  <c r="I973" i="6" s="1"/>
  <c r="J972" i="6"/>
  <c r="H972" i="6"/>
  <c r="I972" i="6" s="1"/>
  <c r="J971" i="6"/>
  <c r="H971" i="6"/>
  <c r="I971" i="6" s="1"/>
  <c r="J970" i="6"/>
  <c r="H970" i="6"/>
  <c r="I970" i="6" s="1"/>
  <c r="J969" i="6"/>
  <c r="H969" i="6"/>
  <c r="I969" i="6" s="1"/>
  <c r="J968" i="6"/>
  <c r="H968" i="6"/>
  <c r="I968" i="6" s="1"/>
  <c r="J967" i="6"/>
  <c r="H967" i="6"/>
  <c r="I967" i="6" s="1"/>
  <c r="J966" i="6"/>
  <c r="H966" i="6"/>
  <c r="I966" i="6" s="1"/>
  <c r="J965" i="6"/>
  <c r="H965" i="6"/>
  <c r="I965" i="6" s="1"/>
  <c r="J964" i="6"/>
  <c r="H964" i="6"/>
  <c r="I964" i="6" s="1"/>
  <c r="J963" i="6"/>
  <c r="H963" i="6"/>
  <c r="I963" i="6" s="1"/>
  <c r="J962" i="6"/>
  <c r="H962" i="6"/>
  <c r="I962" i="6" s="1"/>
  <c r="J961" i="6"/>
  <c r="H961" i="6"/>
  <c r="I961" i="6" s="1"/>
  <c r="J960" i="6"/>
  <c r="H960" i="6"/>
  <c r="I960" i="6" s="1"/>
  <c r="J959" i="6"/>
  <c r="H959" i="6"/>
  <c r="I959" i="6" s="1"/>
  <c r="J958" i="6"/>
  <c r="H958" i="6"/>
  <c r="I958" i="6" s="1"/>
  <c r="F956" i="6"/>
  <c r="H955" i="6" s="1"/>
  <c r="E956" i="6"/>
  <c r="J953" i="6"/>
  <c r="H953" i="6"/>
  <c r="I953" i="6" s="1"/>
  <c r="J952" i="6"/>
  <c r="H952" i="6"/>
  <c r="I952" i="6" s="1"/>
  <c r="J951" i="6"/>
  <c r="H951" i="6"/>
  <c r="I951" i="6" s="1"/>
  <c r="J950" i="6"/>
  <c r="H950" i="6"/>
  <c r="I950" i="6" s="1"/>
  <c r="J949" i="6"/>
  <c r="H949" i="6"/>
  <c r="I949" i="6" s="1"/>
  <c r="J948" i="6"/>
  <c r="H948" i="6"/>
  <c r="I948" i="6" s="1"/>
  <c r="J947" i="6"/>
  <c r="H947" i="6"/>
  <c r="I947" i="6" s="1"/>
  <c r="J946" i="6"/>
  <c r="H946" i="6"/>
  <c r="I946" i="6" s="1"/>
  <c r="J945" i="6"/>
  <c r="H945" i="6"/>
  <c r="I945" i="6" s="1"/>
  <c r="J944" i="6"/>
  <c r="H944" i="6"/>
  <c r="I944" i="6" s="1"/>
  <c r="J943" i="6"/>
  <c r="H943" i="6"/>
  <c r="I943" i="6" s="1"/>
  <c r="J942" i="6"/>
  <c r="H942" i="6"/>
  <c r="I942" i="6" s="1"/>
  <c r="J941" i="6"/>
  <c r="H941" i="6"/>
  <c r="I941" i="6" s="1"/>
  <c r="J940" i="6"/>
  <c r="D18" i="7" l="1"/>
  <c r="E990" i="6"/>
  <c r="I22" i="7"/>
  <c r="H991" i="6"/>
  <c r="E955" i="6"/>
  <c r="J19" i="7"/>
  <c r="K869" i="7" s="1"/>
  <c r="I956" i="6"/>
  <c r="H956" i="6"/>
  <c r="L10" i="7"/>
  <c r="H17" i="7"/>
  <c r="F17" i="7"/>
  <c r="I993" i="6"/>
  <c r="I995" i="6"/>
  <c r="I997" i="6"/>
  <c r="I999" i="6"/>
  <c r="I1001" i="6"/>
  <c r="I1003" i="6"/>
  <c r="I1005" i="6"/>
  <c r="I1007" i="6"/>
  <c r="I1009" i="6"/>
  <c r="I1011" i="6"/>
  <c r="I1013" i="6"/>
  <c r="I1015" i="6"/>
  <c r="I1017" i="6"/>
  <c r="I1019" i="6"/>
  <c r="I1021" i="6"/>
  <c r="I1023" i="6"/>
  <c r="I994" i="6"/>
  <c r="I996" i="6"/>
  <c r="I998" i="6"/>
  <c r="I1000" i="6"/>
  <c r="I1002" i="6"/>
  <c r="I1004" i="6"/>
  <c r="I1006" i="6"/>
  <c r="I1008" i="6"/>
  <c r="I1010" i="6"/>
  <c r="I1012" i="6"/>
  <c r="I1014" i="6"/>
  <c r="I1016" i="6"/>
  <c r="I1018" i="6"/>
  <c r="I1020" i="6"/>
  <c r="I1022" i="6"/>
  <c r="I1024" i="6"/>
  <c r="I1025" i="6"/>
  <c r="H1028" i="6"/>
  <c r="H940" i="6"/>
  <c r="I940" i="6" s="1"/>
  <c r="J939" i="6"/>
  <c r="H939" i="6"/>
  <c r="F937" i="6"/>
  <c r="H936" i="6" s="1"/>
  <c r="E937" i="6"/>
  <c r="J934" i="6"/>
  <c r="H934" i="6"/>
  <c r="J933" i="6"/>
  <c r="H933" i="6"/>
  <c r="J932" i="6"/>
  <c r="H932" i="6"/>
  <c r="J931" i="6"/>
  <c r="H931" i="6"/>
  <c r="J930" i="6"/>
  <c r="H930" i="6"/>
  <c r="J929" i="6"/>
  <c r="H929" i="6"/>
  <c r="J928" i="6"/>
  <c r="H928" i="6"/>
  <c r="J927" i="6"/>
  <c r="H927" i="6"/>
  <c r="J926" i="6"/>
  <c r="H926" i="6"/>
  <c r="J925" i="6"/>
  <c r="H925" i="6"/>
  <c r="J924" i="6"/>
  <c r="H924" i="6"/>
  <c r="J923" i="6"/>
  <c r="H923" i="6"/>
  <c r="J922" i="6"/>
  <c r="H922" i="6"/>
  <c r="J921" i="6"/>
  <c r="H921" i="6"/>
  <c r="J920" i="6"/>
  <c r="H920" i="6"/>
  <c r="J919" i="6"/>
  <c r="H919" i="6"/>
  <c r="J918" i="6"/>
  <c r="H918" i="6"/>
  <c r="J917" i="6"/>
  <c r="H917" i="6"/>
  <c r="J916" i="6"/>
  <c r="H916" i="6"/>
  <c r="J915" i="6"/>
  <c r="H915" i="6"/>
  <c r="J914" i="6"/>
  <c r="H914" i="6"/>
  <c r="J913" i="6"/>
  <c r="H913" i="6"/>
  <c r="J912" i="6"/>
  <c r="H912" i="6"/>
  <c r="F910" i="6"/>
  <c r="H909" i="6" s="1"/>
  <c r="E910" i="6"/>
  <c r="J907" i="6"/>
  <c r="H907" i="6"/>
  <c r="J906" i="6"/>
  <c r="H906" i="6"/>
  <c r="J905" i="6"/>
  <c r="H905" i="6"/>
  <c r="J904" i="6"/>
  <c r="H904" i="6"/>
  <c r="J903" i="6"/>
  <c r="H903" i="6"/>
  <c r="J902" i="6"/>
  <c r="H902" i="6"/>
  <c r="J901" i="6"/>
  <c r="H901" i="6"/>
  <c r="J900" i="6"/>
  <c r="H900" i="6"/>
  <c r="J899" i="6"/>
  <c r="H899" i="6"/>
  <c r="J898" i="6"/>
  <c r="H898" i="6"/>
  <c r="J897" i="6"/>
  <c r="H897" i="6"/>
  <c r="J896" i="6"/>
  <c r="H896" i="6"/>
  <c r="J895" i="6"/>
  <c r="H895" i="6"/>
  <c r="J894" i="6"/>
  <c r="H894" i="6"/>
  <c r="J893" i="6"/>
  <c r="H893" i="6"/>
  <c r="J892" i="6"/>
  <c r="H892" i="6"/>
  <c r="J891" i="6"/>
  <c r="H891" i="6"/>
  <c r="J890" i="6"/>
  <c r="H890" i="6"/>
  <c r="J889" i="6"/>
  <c r="H889" i="6"/>
  <c r="J888" i="6"/>
  <c r="H888" i="6"/>
  <c r="J887" i="6"/>
  <c r="H887" i="6"/>
  <c r="J886" i="6"/>
  <c r="H886" i="6"/>
  <c r="J885" i="6"/>
  <c r="H885" i="6"/>
  <c r="F883" i="6"/>
  <c r="H882" i="6" s="1"/>
  <c r="E883" i="6"/>
  <c r="J880" i="6"/>
  <c r="H880" i="6"/>
  <c r="J879" i="6"/>
  <c r="H879" i="6"/>
  <c r="J878" i="6"/>
  <c r="H878" i="6"/>
  <c r="J877" i="6"/>
  <c r="H877" i="6"/>
  <c r="J876" i="6"/>
  <c r="H876" i="6"/>
  <c r="J875" i="6"/>
  <c r="H875" i="6"/>
  <c r="J874" i="6"/>
  <c r="H874" i="6"/>
  <c r="J873" i="6"/>
  <c r="H873" i="6"/>
  <c r="J872" i="6"/>
  <c r="H872" i="6"/>
  <c r="J871" i="6"/>
  <c r="H871" i="6"/>
  <c r="J870" i="6"/>
  <c r="H870" i="6"/>
  <c r="J869" i="6"/>
  <c r="H869" i="6"/>
  <c r="J868" i="6"/>
  <c r="H868" i="6"/>
  <c r="J867" i="6"/>
  <c r="H867" i="6"/>
  <c r="J866" i="6"/>
  <c r="H866" i="6"/>
  <c r="J865" i="6"/>
  <c r="H865" i="6"/>
  <c r="J864" i="6"/>
  <c r="H864" i="6"/>
  <c r="J863" i="6"/>
  <c r="H863" i="6"/>
  <c r="J862" i="6"/>
  <c r="H862" i="6"/>
  <c r="J861" i="6"/>
  <c r="H861" i="6"/>
  <c r="J860" i="6"/>
  <c r="H860" i="6"/>
  <c r="J859" i="6"/>
  <c r="H859" i="6"/>
  <c r="J858" i="6"/>
  <c r="H858" i="6"/>
  <c r="J857" i="6"/>
  <c r="H857" i="6"/>
  <c r="J856" i="6"/>
  <c r="H856" i="6"/>
  <c r="J855" i="6"/>
  <c r="H855" i="6"/>
  <c r="J854" i="6"/>
  <c r="H854" i="6"/>
  <c r="H851" i="6"/>
  <c r="E852" i="6"/>
  <c r="J849" i="6"/>
  <c r="H849" i="6"/>
  <c r="J848" i="6"/>
  <c r="H848" i="6"/>
  <c r="J847" i="6"/>
  <c r="H847" i="6"/>
  <c r="J846" i="6"/>
  <c r="H846" i="6"/>
  <c r="J845" i="6"/>
  <c r="H845" i="6"/>
  <c r="J844" i="6"/>
  <c r="H844" i="6"/>
  <c r="J843" i="6"/>
  <c r="H843" i="6"/>
  <c r="J842" i="6"/>
  <c r="H842" i="6"/>
  <c r="J841" i="6"/>
  <c r="H841" i="6"/>
  <c r="J840" i="6"/>
  <c r="H840" i="6"/>
  <c r="J839" i="6"/>
  <c r="H839" i="6"/>
  <c r="J838" i="6"/>
  <c r="H838" i="6"/>
  <c r="J837" i="6"/>
  <c r="H837" i="6"/>
  <c r="J836" i="6"/>
  <c r="H836" i="6"/>
  <c r="J835" i="6"/>
  <c r="H835" i="6"/>
  <c r="J834" i="6"/>
  <c r="H834" i="6"/>
  <c r="J833" i="6"/>
  <c r="H833" i="6"/>
  <c r="J832" i="6"/>
  <c r="H832" i="6"/>
  <c r="J831" i="6"/>
  <c r="H831" i="6"/>
  <c r="J830" i="6"/>
  <c r="H830" i="6"/>
  <c r="J829" i="6"/>
  <c r="H829" i="6"/>
  <c r="J828" i="6"/>
  <c r="H828" i="6"/>
  <c r="J827" i="6"/>
  <c r="H827" i="6"/>
  <c r="J826" i="6"/>
  <c r="H826" i="6"/>
  <c r="J825" i="6"/>
  <c r="H825" i="6"/>
  <c r="J824" i="6"/>
  <c r="H824" i="6"/>
  <c r="J823" i="6"/>
  <c r="H823" i="6"/>
  <c r="J822" i="6"/>
  <c r="H822" i="6"/>
  <c r="J821" i="6"/>
  <c r="H821" i="6"/>
  <c r="J820" i="6"/>
  <c r="H820" i="6"/>
  <c r="J819" i="6"/>
  <c r="H819" i="6"/>
  <c r="J818" i="6"/>
  <c r="H818" i="6"/>
  <c r="J817" i="6"/>
  <c r="H817" i="6"/>
  <c r="J816" i="6"/>
  <c r="H816" i="6"/>
  <c r="J815" i="6"/>
  <c r="H815" i="6"/>
  <c r="H812" i="6"/>
  <c r="E813" i="6"/>
  <c r="J810" i="6"/>
  <c r="H810" i="6"/>
  <c r="J809" i="6"/>
  <c r="H809" i="6"/>
  <c r="J808" i="6"/>
  <c r="H808" i="6"/>
  <c r="J807" i="6"/>
  <c r="H807" i="6"/>
  <c r="J806" i="6"/>
  <c r="H806" i="6"/>
  <c r="J805" i="6"/>
  <c r="H805" i="6"/>
  <c r="J804" i="6"/>
  <c r="H804" i="6"/>
  <c r="J803" i="6"/>
  <c r="H803" i="6"/>
  <c r="J802" i="6"/>
  <c r="H802" i="6"/>
  <c r="J801" i="6"/>
  <c r="H801" i="6"/>
  <c r="J800" i="6"/>
  <c r="H800" i="6"/>
  <c r="J799" i="6"/>
  <c r="H799" i="6"/>
  <c r="J798" i="6"/>
  <c r="H798" i="6"/>
  <c r="J797" i="6"/>
  <c r="H797" i="6"/>
  <c r="J796" i="6"/>
  <c r="H796" i="6"/>
  <c r="J795" i="6"/>
  <c r="H795" i="6"/>
  <c r="J794" i="6"/>
  <c r="H794" i="6"/>
  <c r="J793" i="6"/>
  <c r="H793" i="6"/>
  <c r="J792" i="6"/>
  <c r="H792" i="6"/>
  <c r="J791" i="6"/>
  <c r="H791" i="6"/>
  <c r="J790" i="6"/>
  <c r="H790" i="6"/>
  <c r="J789" i="6"/>
  <c r="H789" i="6"/>
  <c r="J788" i="6"/>
  <c r="H788" i="6"/>
  <c r="J787" i="6"/>
  <c r="H787" i="6"/>
  <c r="J786" i="6"/>
  <c r="H786" i="6"/>
  <c r="J785" i="6"/>
  <c r="H785" i="6"/>
  <c r="F783" i="6"/>
  <c r="H782" i="6" s="1"/>
  <c r="J780" i="6"/>
  <c r="H780" i="6"/>
  <c r="J779" i="6"/>
  <c r="H779" i="6"/>
  <c r="J778" i="6"/>
  <c r="H778" i="6"/>
  <c r="J777" i="6"/>
  <c r="H777" i="6"/>
  <c r="J776" i="6"/>
  <c r="H776" i="6"/>
  <c r="J775" i="6"/>
  <c r="H775" i="6"/>
  <c r="J774" i="6"/>
  <c r="H774" i="6"/>
  <c r="J773" i="6"/>
  <c r="H773" i="6"/>
  <c r="J772" i="6"/>
  <c r="H772" i="6"/>
  <c r="J771" i="6"/>
  <c r="H771" i="6"/>
  <c r="J770" i="6"/>
  <c r="H770" i="6"/>
  <c r="J769" i="6"/>
  <c r="H769" i="6"/>
  <c r="J768" i="6"/>
  <c r="H768" i="6"/>
  <c r="J767" i="6"/>
  <c r="H767" i="6"/>
  <c r="J766" i="6"/>
  <c r="H766" i="6"/>
  <c r="J765" i="6"/>
  <c r="H765" i="6"/>
  <c r="J764" i="6"/>
  <c r="H764" i="6"/>
  <c r="J763" i="6"/>
  <c r="H763" i="6"/>
  <c r="J762" i="6"/>
  <c r="H762" i="6"/>
  <c r="J761" i="6"/>
  <c r="H761" i="6"/>
  <c r="J760" i="6"/>
  <c r="H760" i="6"/>
  <c r="J759" i="6"/>
  <c r="H759" i="6"/>
  <c r="J758" i="6"/>
  <c r="H758" i="6"/>
  <c r="J757" i="6"/>
  <c r="H757" i="6"/>
  <c r="J756" i="6"/>
  <c r="H756" i="6"/>
  <c r="J755" i="6"/>
  <c r="H755" i="6"/>
  <c r="J754" i="6"/>
  <c r="H754" i="6"/>
  <c r="J753" i="6"/>
  <c r="H753" i="6"/>
  <c r="F751" i="6"/>
  <c r="H750" i="6" s="1"/>
  <c r="E751" i="6"/>
  <c r="J748" i="6"/>
  <c r="H748" i="6"/>
  <c r="J747" i="6"/>
  <c r="H747" i="6"/>
  <c r="J746" i="6"/>
  <c r="H746" i="6"/>
  <c r="J745" i="6"/>
  <c r="H745" i="6"/>
  <c r="J744" i="6"/>
  <c r="H744" i="6"/>
  <c r="J743" i="6"/>
  <c r="H743" i="6"/>
  <c r="J742" i="6"/>
  <c r="H742" i="6"/>
  <c r="J741" i="6"/>
  <c r="H741" i="6"/>
  <c r="J740" i="6"/>
  <c r="H740" i="6"/>
  <c r="J739" i="6"/>
  <c r="H739" i="6"/>
  <c r="J738" i="6"/>
  <c r="H738" i="6"/>
  <c r="J737" i="6"/>
  <c r="H737" i="6"/>
  <c r="J736" i="6"/>
  <c r="H736" i="6"/>
  <c r="J735" i="6"/>
  <c r="H735" i="6"/>
  <c r="J734" i="6"/>
  <c r="H734" i="6"/>
  <c r="J733" i="6"/>
  <c r="H733" i="6"/>
  <c r="J732" i="6"/>
  <c r="H732" i="6"/>
  <c r="J731" i="6"/>
  <c r="H731" i="6"/>
  <c r="J730" i="6"/>
  <c r="H730" i="6"/>
  <c r="J729" i="6"/>
  <c r="H729" i="6"/>
  <c r="J728" i="6"/>
  <c r="H728" i="6"/>
  <c r="J727" i="6"/>
  <c r="H727" i="6"/>
  <c r="J726" i="6"/>
  <c r="H726" i="6"/>
  <c r="J725" i="6"/>
  <c r="H725" i="6"/>
  <c r="J724" i="6"/>
  <c r="H724" i="6"/>
  <c r="F722" i="6"/>
  <c r="H721" i="6" s="1"/>
  <c r="E722" i="6"/>
  <c r="J719" i="6"/>
  <c r="H719" i="6"/>
  <c r="J718" i="6"/>
  <c r="H718" i="6"/>
  <c r="J717" i="6"/>
  <c r="H717" i="6"/>
  <c r="J716" i="6"/>
  <c r="H716" i="6"/>
  <c r="J715" i="6"/>
  <c r="H715" i="6"/>
  <c r="J714" i="6"/>
  <c r="H714" i="6"/>
  <c r="J713" i="6"/>
  <c r="H713" i="6"/>
  <c r="J712" i="6"/>
  <c r="H712" i="6"/>
  <c r="J711" i="6"/>
  <c r="H711" i="6"/>
  <c r="J710" i="6"/>
  <c r="H710" i="6"/>
  <c r="J709" i="6"/>
  <c r="H709" i="6"/>
  <c r="J708" i="6"/>
  <c r="H708" i="6"/>
  <c r="J707" i="6"/>
  <c r="H707" i="6"/>
  <c r="J706" i="6"/>
  <c r="H706" i="6"/>
  <c r="J705" i="6"/>
  <c r="H705" i="6"/>
  <c r="J704" i="6"/>
  <c r="H704" i="6"/>
  <c r="J703" i="6"/>
  <c r="H703" i="6"/>
  <c r="J702" i="6"/>
  <c r="H702" i="6"/>
  <c r="J701" i="6"/>
  <c r="H701" i="6"/>
  <c r="J700" i="6"/>
  <c r="H700" i="6"/>
  <c r="J699" i="6"/>
  <c r="H699" i="6"/>
  <c r="J698" i="6"/>
  <c r="H698" i="6"/>
  <c r="J697" i="6"/>
  <c r="H697" i="6"/>
  <c r="J696" i="6"/>
  <c r="H696" i="6"/>
  <c r="J695" i="6"/>
  <c r="H695" i="6"/>
  <c r="J694" i="6"/>
  <c r="H694" i="6"/>
  <c r="J693" i="6"/>
  <c r="H693" i="6"/>
  <c r="J692" i="6"/>
  <c r="H692" i="6"/>
  <c r="J691" i="6"/>
  <c r="H691" i="6"/>
  <c r="J690" i="6"/>
  <c r="H690" i="6"/>
  <c r="J689" i="6"/>
  <c r="H689" i="6"/>
  <c r="J688" i="6"/>
  <c r="H688" i="6"/>
  <c r="J687" i="6"/>
  <c r="H687" i="6"/>
  <c r="J686" i="6"/>
  <c r="H686" i="6"/>
  <c r="J685" i="6"/>
  <c r="H685" i="6"/>
  <c r="J684" i="6"/>
  <c r="H684" i="6"/>
  <c r="J683" i="6"/>
  <c r="H683" i="6"/>
  <c r="J682" i="6"/>
  <c r="H682" i="6"/>
  <c r="F680" i="6"/>
  <c r="H679" i="6" s="1"/>
  <c r="E680" i="6"/>
  <c r="J677" i="6"/>
  <c r="H677" i="6"/>
  <c r="J676" i="6"/>
  <c r="H676" i="6"/>
  <c r="J675" i="6"/>
  <c r="H675" i="6"/>
  <c r="J674" i="6"/>
  <c r="H674" i="6"/>
  <c r="J673" i="6"/>
  <c r="H673" i="6"/>
  <c r="J672" i="6"/>
  <c r="H672" i="6"/>
  <c r="J671" i="6"/>
  <c r="H671" i="6"/>
  <c r="J670" i="6"/>
  <c r="H670" i="6"/>
  <c r="J669" i="6"/>
  <c r="H669" i="6"/>
  <c r="J668" i="6"/>
  <c r="H668" i="6"/>
  <c r="J667" i="6"/>
  <c r="H667" i="6"/>
  <c r="J666" i="6"/>
  <c r="H666" i="6"/>
  <c r="J665" i="6"/>
  <c r="H665" i="6"/>
  <c r="J664" i="6"/>
  <c r="H664" i="6"/>
  <c r="J663" i="6"/>
  <c r="H663" i="6"/>
  <c r="J662" i="6"/>
  <c r="H662" i="6"/>
  <c r="J661" i="6"/>
  <c r="H661" i="6"/>
  <c r="J660" i="6"/>
  <c r="H660" i="6"/>
  <c r="J659" i="6"/>
  <c r="H659" i="6"/>
  <c r="J658" i="6"/>
  <c r="H658" i="6"/>
  <c r="J657" i="6"/>
  <c r="H657" i="6"/>
  <c r="F655" i="6"/>
  <c r="H654" i="6" s="1"/>
  <c r="E655" i="6"/>
  <c r="J652" i="6"/>
  <c r="H652" i="6"/>
  <c r="J651" i="6"/>
  <c r="H651" i="6"/>
  <c r="J650" i="6"/>
  <c r="H650" i="6"/>
  <c r="J649" i="6"/>
  <c r="H649" i="6"/>
  <c r="J648" i="6"/>
  <c r="H648" i="6"/>
  <c r="J647" i="6"/>
  <c r="H647" i="6"/>
  <c r="J646" i="6"/>
  <c r="H646" i="6"/>
  <c r="J645" i="6"/>
  <c r="H645" i="6"/>
  <c r="J644" i="6"/>
  <c r="H644" i="6"/>
  <c r="J643" i="6"/>
  <c r="H643" i="6"/>
  <c r="J642" i="6"/>
  <c r="H642" i="6"/>
  <c r="J641" i="6"/>
  <c r="H641" i="6"/>
  <c r="J640" i="6"/>
  <c r="H640" i="6"/>
  <c r="J639" i="6"/>
  <c r="H639" i="6"/>
  <c r="J638" i="6"/>
  <c r="H638" i="6"/>
  <c r="J637" i="6"/>
  <c r="H637" i="6"/>
  <c r="J636" i="6"/>
  <c r="H636" i="6"/>
  <c r="J635" i="6"/>
  <c r="H635" i="6"/>
  <c r="J634" i="6"/>
  <c r="H634" i="6"/>
  <c r="J633" i="6"/>
  <c r="H633" i="6"/>
  <c r="J632" i="6"/>
  <c r="H632" i="6"/>
  <c r="J631" i="6"/>
  <c r="H631" i="6"/>
  <c r="J630" i="6"/>
  <c r="H630" i="6"/>
  <c r="F628" i="6"/>
  <c r="H627" i="6" s="1"/>
  <c r="E628" i="6"/>
  <c r="J625" i="6"/>
  <c r="H625" i="6"/>
  <c r="J624" i="6"/>
  <c r="H624" i="6"/>
  <c r="J623" i="6"/>
  <c r="H623" i="6"/>
  <c r="J622" i="6"/>
  <c r="H622" i="6"/>
  <c r="J621" i="6"/>
  <c r="H621" i="6"/>
  <c r="J620" i="6"/>
  <c r="H620" i="6"/>
  <c r="J619" i="6"/>
  <c r="H619" i="6"/>
  <c r="J618" i="6"/>
  <c r="H618" i="6"/>
  <c r="J617" i="6"/>
  <c r="H617" i="6"/>
  <c r="J616" i="6"/>
  <c r="H616" i="6"/>
  <c r="J615" i="6"/>
  <c r="H615" i="6"/>
  <c r="J614" i="6"/>
  <c r="H614" i="6"/>
  <c r="J613" i="6"/>
  <c r="H613" i="6"/>
  <c r="J612" i="6"/>
  <c r="H612" i="6"/>
  <c r="J611" i="6"/>
  <c r="H611" i="6"/>
  <c r="J610" i="6"/>
  <c r="H610" i="6"/>
  <c r="J609" i="6"/>
  <c r="H609" i="6"/>
  <c r="J608" i="6"/>
  <c r="H608" i="6"/>
  <c r="J607" i="6"/>
  <c r="H607" i="6"/>
  <c r="J606" i="6"/>
  <c r="H606" i="6"/>
  <c r="J605" i="6"/>
  <c r="H605" i="6"/>
  <c r="J604" i="6"/>
  <c r="H604" i="6"/>
  <c r="J603" i="6"/>
  <c r="H603" i="6"/>
  <c r="J602" i="6"/>
  <c r="H602" i="6"/>
  <c r="J601" i="6"/>
  <c r="H601" i="6"/>
  <c r="F599" i="6"/>
  <c r="H598" i="6" s="1"/>
  <c r="E599" i="6"/>
  <c r="J596" i="6"/>
  <c r="H596" i="6"/>
  <c r="J595" i="6"/>
  <c r="H595" i="6"/>
  <c r="J594" i="6"/>
  <c r="H594" i="6"/>
  <c r="J593" i="6"/>
  <c r="H593" i="6"/>
  <c r="J592" i="6"/>
  <c r="H592" i="6"/>
  <c r="J591" i="6"/>
  <c r="H591" i="6"/>
  <c r="J590" i="6"/>
  <c r="H590" i="6"/>
  <c r="J589" i="6"/>
  <c r="H589" i="6"/>
  <c r="J588" i="6"/>
  <c r="H588" i="6"/>
  <c r="J587" i="6"/>
  <c r="H587" i="6"/>
  <c r="J586" i="6"/>
  <c r="H586" i="6"/>
  <c r="J585" i="6"/>
  <c r="H585" i="6"/>
  <c r="J584" i="6"/>
  <c r="H584" i="6"/>
  <c r="J583" i="6"/>
  <c r="H583" i="6"/>
  <c r="J582" i="6"/>
  <c r="H582" i="6"/>
  <c r="J581" i="6"/>
  <c r="H581" i="6"/>
  <c r="J580" i="6"/>
  <c r="H580" i="6"/>
  <c r="J579" i="6"/>
  <c r="H579" i="6"/>
  <c r="J578" i="6"/>
  <c r="H578" i="6"/>
  <c r="J577" i="6"/>
  <c r="H577" i="6"/>
  <c r="J576" i="6"/>
  <c r="H576" i="6"/>
  <c r="J575" i="6"/>
  <c r="H575" i="6"/>
  <c r="J574" i="6"/>
  <c r="H574" i="6"/>
  <c r="J573" i="6"/>
  <c r="H573" i="6"/>
  <c r="J572" i="6"/>
  <c r="H572" i="6"/>
  <c r="H569" i="6"/>
  <c r="E570" i="6"/>
  <c r="J567" i="6"/>
  <c r="H567" i="6"/>
  <c r="J566" i="6"/>
  <c r="H566" i="6"/>
  <c r="J565" i="6"/>
  <c r="H565" i="6"/>
  <c r="J564" i="6"/>
  <c r="H564" i="6"/>
  <c r="J563" i="6"/>
  <c r="H563" i="6"/>
  <c r="J562" i="6"/>
  <c r="H562" i="6"/>
  <c r="J561" i="6"/>
  <c r="H561" i="6"/>
  <c r="J560" i="6"/>
  <c r="H560" i="6"/>
  <c r="J559" i="6"/>
  <c r="H559" i="6"/>
  <c r="J558" i="6"/>
  <c r="H558" i="6"/>
  <c r="J557" i="6"/>
  <c r="H557" i="6"/>
  <c r="J556" i="6"/>
  <c r="H556" i="6"/>
  <c r="J555" i="6"/>
  <c r="H555" i="6"/>
  <c r="J554" i="6"/>
  <c r="H554" i="6"/>
  <c r="J553" i="6"/>
  <c r="H553" i="6"/>
  <c r="J552" i="6"/>
  <c r="H552" i="6"/>
  <c r="J551" i="6"/>
  <c r="H551" i="6"/>
  <c r="J550" i="6"/>
  <c r="H550" i="6"/>
  <c r="J549" i="6"/>
  <c r="H549" i="6"/>
  <c r="J548" i="6"/>
  <c r="H548" i="6"/>
  <c r="J547" i="6"/>
  <c r="H547" i="6"/>
  <c r="J546" i="6"/>
  <c r="H546" i="6"/>
  <c r="J545" i="6"/>
  <c r="H545" i="6"/>
  <c r="J544" i="6"/>
  <c r="H544" i="6"/>
  <c r="J543" i="6"/>
  <c r="H543" i="6"/>
  <c r="J542" i="6"/>
  <c r="H542" i="6"/>
  <c r="J541" i="6"/>
  <c r="H541" i="6"/>
  <c r="J540" i="6"/>
  <c r="H540" i="6"/>
  <c r="J539" i="6"/>
  <c r="H539" i="6"/>
  <c r="J538" i="6"/>
  <c r="H538" i="6"/>
  <c r="J537" i="6"/>
  <c r="H537" i="6"/>
  <c r="J536" i="6"/>
  <c r="H536" i="6"/>
  <c r="J535" i="6"/>
  <c r="H535" i="6"/>
  <c r="J534" i="6"/>
  <c r="H534" i="6"/>
  <c r="J533" i="6"/>
  <c r="H533" i="6"/>
  <c r="J532" i="6"/>
  <c r="H532" i="6"/>
  <c r="J531" i="6"/>
  <c r="H531" i="6"/>
  <c r="J530" i="6"/>
  <c r="H530" i="6"/>
  <c r="J529" i="6"/>
  <c r="H529" i="6"/>
  <c r="F527" i="6"/>
  <c r="H526" i="6" s="1"/>
  <c r="E527" i="6"/>
  <c r="J524" i="6"/>
  <c r="H524" i="6"/>
  <c r="J523" i="6"/>
  <c r="H523" i="6"/>
  <c r="J522" i="6"/>
  <c r="H522" i="6"/>
  <c r="J521" i="6"/>
  <c r="H521" i="6"/>
  <c r="J520" i="6"/>
  <c r="H520" i="6"/>
  <c r="J519" i="6"/>
  <c r="H519" i="6"/>
  <c r="J518" i="6"/>
  <c r="H518" i="6"/>
  <c r="J517" i="6"/>
  <c r="H517" i="6"/>
  <c r="J516" i="6"/>
  <c r="H516" i="6"/>
  <c r="J515" i="6"/>
  <c r="H515" i="6"/>
  <c r="J514" i="6"/>
  <c r="H514" i="6"/>
  <c r="J513" i="6"/>
  <c r="H513" i="6"/>
  <c r="J512" i="6"/>
  <c r="H512" i="6"/>
  <c r="J511" i="6"/>
  <c r="H511" i="6"/>
  <c r="J510" i="6"/>
  <c r="H510" i="6"/>
  <c r="J509" i="6"/>
  <c r="H509" i="6"/>
  <c r="J508" i="6"/>
  <c r="H508" i="6"/>
  <c r="J507" i="6"/>
  <c r="H507" i="6"/>
  <c r="J506" i="6"/>
  <c r="H506" i="6"/>
  <c r="F504" i="6"/>
  <c r="H503" i="6" s="1"/>
  <c r="E504" i="6"/>
  <c r="J501" i="6"/>
  <c r="H501" i="6"/>
  <c r="J500" i="6"/>
  <c r="H500" i="6"/>
  <c r="J499" i="6"/>
  <c r="H499" i="6"/>
  <c r="J498" i="6"/>
  <c r="H498" i="6"/>
  <c r="J497" i="6"/>
  <c r="H497" i="6"/>
  <c r="J496" i="6"/>
  <c r="H496" i="6"/>
  <c r="J495" i="6"/>
  <c r="H495" i="6"/>
  <c r="J494" i="6"/>
  <c r="H494" i="6"/>
  <c r="J493" i="6"/>
  <c r="H493" i="6"/>
  <c r="J492" i="6"/>
  <c r="H492" i="6"/>
  <c r="J491" i="6"/>
  <c r="H491" i="6"/>
  <c r="J490" i="6"/>
  <c r="H490" i="6"/>
  <c r="J489" i="6"/>
  <c r="H489" i="6"/>
  <c r="J488" i="6"/>
  <c r="H488" i="6"/>
  <c r="J487" i="6"/>
  <c r="H487" i="6"/>
  <c r="J486" i="6"/>
  <c r="H486" i="6"/>
  <c r="J485" i="6"/>
  <c r="H485" i="6"/>
  <c r="J484" i="6"/>
  <c r="H484" i="6"/>
  <c r="J483" i="6"/>
  <c r="H483" i="6"/>
  <c r="J482" i="6"/>
  <c r="H482" i="6"/>
  <c r="J481" i="6"/>
  <c r="H481" i="6"/>
  <c r="J480" i="6"/>
  <c r="H480" i="6"/>
  <c r="J479" i="6"/>
  <c r="H479" i="6"/>
  <c r="J478" i="6"/>
  <c r="H478" i="6"/>
  <c r="J477" i="6"/>
  <c r="H477" i="6"/>
  <c r="J476" i="6"/>
  <c r="H476" i="6"/>
  <c r="J475" i="6"/>
  <c r="H475" i="6"/>
  <c r="J474" i="6"/>
  <c r="H474" i="6"/>
  <c r="J473" i="6"/>
  <c r="H473" i="6"/>
  <c r="J472" i="6"/>
  <c r="H472" i="6"/>
  <c r="J471" i="6"/>
  <c r="H471" i="6"/>
  <c r="J470" i="6"/>
  <c r="H470" i="6"/>
  <c r="J469" i="6"/>
  <c r="H469" i="6"/>
  <c r="J468" i="6"/>
  <c r="H468" i="6"/>
  <c r="J467" i="6"/>
  <c r="H467" i="6"/>
  <c r="J466" i="6"/>
  <c r="H466" i="6"/>
  <c r="J465" i="6"/>
  <c r="H465" i="6"/>
  <c r="J464" i="6"/>
  <c r="H464" i="6"/>
  <c r="J463" i="6"/>
  <c r="H463" i="6"/>
  <c r="J462" i="6"/>
  <c r="H462" i="6"/>
  <c r="F460" i="6"/>
  <c r="H459" i="6" s="1"/>
  <c r="E460" i="6"/>
  <c r="J457" i="6"/>
  <c r="H457" i="6"/>
  <c r="J456" i="6"/>
  <c r="H456" i="6"/>
  <c r="J455" i="6"/>
  <c r="H455" i="6"/>
  <c r="J454" i="6"/>
  <c r="H454" i="6"/>
  <c r="J453" i="6"/>
  <c r="H453" i="6"/>
  <c r="J452" i="6"/>
  <c r="H452" i="6"/>
  <c r="J451" i="6"/>
  <c r="H451" i="6"/>
  <c r="J450" i="6"/>
  <c r="H450" i="6"/>
  <c r="J449" i="6"/>
  <c r="H449" i="6"/>
  <c r="J448" i="6"/>
  <c r="H448" i="6"/>
  <c r="J447" i="6"/>
  <c r="H447" i="6"/>
  <c r="J446" i="6"/>
  <c r="H446" i="6"/>
  <c r="J445" i="6"/>
  <c r="H445" i="6"/>
  <c r="J444" i="6"/>
  <c r="H444" i="6"/>
  <c r="J443" i="6"/>
  <c r="H443" i="6"/>
  <c r="J442" i="6"/>
  <c r="H442" i="6"/>
  <c r="J441" i="6"/>
  <c r="H441" i="6"/>
  <c r="J440" i="6"/>
  <c r="H440" i="6"/>
  <c r="J439" i="6"/>
  <c r="H439" i="6"/>
  <c r="J438" i="6"/>
  <c r="H438" i="6"/>
  <c r="J437" i="6"/>
  <c r="H437" i="6"/>
  <c r="J436" i="6"/>
  <c r="H436" i="6"/>
  <c r="J435" i="6"/>
  <c r="H435" i="6"/>
  <c r="J434" i="6"/>
  <c r="H434" i="6"/>
  <c r="J433" i="6"/>
  <c r="H433" i="6"/>
  <c r="J432" i="6"/>
  <c r="H432" i="6"/>
  <c r="J431" i="6"/>
  <c r="H431" i="6"/>
  <c r="J430" i="6"/>
  <c r="H430" i="6"/>
  <c r="J429" i="6"/>
  <c r="H429" i="6"/>
  <c r="J428" i="6"/>
  <c r="H428" i="6"/>
  <c r="J427" i="6"/>
  <c r="H427" i="6"/>
  <c r="J426" i="6"/>
  <c r="H426" i="6"/>
  <c r="J425" i="6"/>
  <c r="H425" i="6"/>
  <c r="F423" i="6"/>
  <c r="H422" i="6" s="1"/>
  <c r="E423" i="6"/>
  <c r="J420" i="6"/>
  <c r="H420" i="6"/>
  <c r="J419" i="6"/>
  <c r="H419" i="6"/>
  <c r="J418" i="6"/>
  <c r="H418" i="6"/>
  <c r="J417" i="6"/>
  <c r="H417" i="6"/>
  <c r="J416" i="6"/>
  <c r="H416" i="6"/>
  <c r="J415" i="6"/>
  <c r="H415" i="6"/>
  <c r="J414" i="6"/>
  <c r="H414" i="6"/>
  <c r="J413" i="6"/>
  <c r="H413" i="6"/>
  <c r="J412" i="6"/>
  <c r="H412" i="6"/>
  <c r="J411" i="6"/>
  <c r="H411" i="6"/>
  <c r="J410" i="6"/>
  <c r="H410" i="6"/>
  <c r="J409" i="6"/>
  <c r="H409" i="6"/>
  <c r="J408" i="6"/>
  <c r="H408" i="6"/>
  <c r="J407" i="6"/>
  <c r="H407" i="6"/>
  <c r="J406" i="6"/>
  <c r="H406" i="6"/>
  <c r="J405" i="6"/>
  <c r="H405" i="6"/>
  <c r="J404" i="6"/>
  <c r="H404" i="6"/>
  <c r="J403" i="6"/>
  <c r="H403" i="6"/>
  <c r="J402" i="6"/>
  <c r="H402" i="6"/>
  <c r="J401" i="6"/>
  <c r="H401" i="6"/>
  <c r="J400" i="6"/>
  <c r="H400" i="6"/>
  <c r="J399" i="6"/>
  <c r="H399" i="6"/>
  <c r="J398" i="6"/>
  <c r="H398" i="6"/>
  <c r="J397" i="6"/>
  <c r="H397" i="6"/>
  <c r="J396" i="6"/>
  <c r="H396" i="6"/>
  <c r="J395" i="6"/>
  <c r="H395" i="6"/>
  <c r="J394" i="6"/>
  <c r="H394" i="6"/>
  <c r="J393" i="6"/>
  <c r="H393" i="6"/>
  <c r="J392" i="6"/>
  <c r="H392" i="6"/>
  <c r="J391" i="6"/>
  <c r="H391" i="6"/>
  <c r="J390" i="6"/>
  <c r="H390" i="6"/>
  <c r="J389" i="6"/>
  <c r="H389" i="6"/>
  <c r="F387" i="6"/>
  <c r="E387" i="6"/>
  <c r="J384" i="6"/>
  <c r="H384" i="6"/>
  <c r="J383" i="6"/>
  <c r="H383" i="6"/>
  <c r="J382" i="6"/>
  <c r="H382" i="6"/>
  <c r="J381" i="6"/>
  <c r="H381" i="6"/>
  <c r="J380" i="6"/>
  <c r="H380" i="6"/>
  <c r="J379" i="6"/>
  <c r="H379" i="6"/>
  <c r="J378" i="6"/>
  <c r="H378" i="6"/>
  <c r="J377" i="6"/>
  <c r="H377" i="6"/>
  <c r="J376" i="6"/>
  <c r="H376" i="6"/>
  <c r="J375" i="6"/>
  <c r="H375" i="6"/>
  <c r="J374" i="6"/>
  <c r="H374" i="6"/>
  <c r="F372" i="6"/>
  <c r="H371" i="6" s="1"/>
  <c r="E372" i="6"/>
  <c r="J369" i="6"/>
  <c r="H369" i="6"/>
  <c r="J368" i="6"/>
  <c r="H368" i="6"/>
  <c r="J367" i="6"/>
  <c r="H367" i="6"/>
  <c r="J366" i="6"/>
  <c r="H366" i="6"/>
  <c r="J365" i="6"/>
  <c r="H365" i="6"/>
  <c r="J364" i="6"/>
  <c r="H364" i="6"/>
  <c r="J363" i="6"/>
  <c r="H363" i="6"/>
  <c r="J362" i="6"/>
  <c r="H362" i="6"/>
  <c r="J361" i="6"/>
  <c r="H361" i="6"/>
  <c r="J360" i="6"/>
  <c r="H360" i="6"/>
  <c r="J359" i="6"/>
  <c r="H359" i="6"/>
  <c r="J358" i="6"/>
  <c r="H358" i="6"/>
  <c r="J357" i="6"/>
  <c r="H357" i="6"/>
  <c r="J356" i="6"/>
  <c r="H356" i="6"/>
  <c r="J355" i="6"/>
  <c r="H355" i="6"/>
  <c r="J354" i="6"/>
  <c r="H354" i="6"/>
  <c r="J353" i="6"/>
  <c r="H353" i="6"/>
  <c r="J352" i="6"/>
  <c r="H352" i="6"/>
  <c r="J351" i="6"/>
  <c r="H351" i="6"/>
  <c r="J350" i="6"/>
  <c r="H350" i="6"/>
  <c r="J349" i="6"/>
  <c r="H349" i="6"/>
  <c r="J348" i="6"/>
  <c r="H348" i="6"/>
  <c r="J347" i="6"/>
  <c r="H347" i="6"/>
  <c r="J346" i="6"/>
  <c r="H346" i="6"/>
  <c r="J345" i="6"/>
  <c r="H345" i="6"/>
  <c r="J344" i="6"/>
  <c r="H344" i="6"/>
  <c r="J343" i="6"/>
  <c r="H343" i="6"/>
  <c r="J342" i="6"/>
  <c r="H342" i="6"/>
  <c r="F340" i="6"/>
  <c r="H339" i="6" s="1"/>
  <c r="E340" i="6"/>
  <c r="J337" i="6"/>
  <c r="H337" i="6"/>
  <c r="J336" i="6"/>
  <c r="H336" i="6"/>
  <c r="J335" i="6"/>
  <c r="H335" i="6"/>
  <c r="J334" i="6"/>
  <c r="H334" i="6"/>
  <c r="J333" i="6"/>
  <c r="H333" i="6"/>
  <c r="J332" i="6"/>
  <c r="H332" i="6"/>
  <c r="J331" i="6"/>
  <c r="H331" i="6"/>
  <c r="J330" i="6"/>
  <c r="H330" i="6"/>
  <c r="J329" i="6"/>
  <c r="H329" i="6"/>
  <c r="J328" i="6"/>
  <c r="H328" i="6"/>
  <c r="J327" i="6"/>
  <c r="H327" i="6"/>
  <c r="J326" i="6"/>
  <c r="H326" i="6"/>
  <c r="J325" i="6"/>
  <c r="H325" i="6"/>
  <c r="J324" i="6"/>
  <c r="H324" i="6"/>
  <c r="J323" i="6"/>
  <c r="H323" i="6"/>
  <c r="J322" i="6"/>
  <c r="H322" i="6"/>
  <c r="J321" i="6"/>
  <c r="H321" i="6"/>
  <c r="J320" i="6"/>
  <c r="H320" i="6"/>
  <c r="J319" i="6"/>
  <c r="H319" i="6"/>
  <c r="J318" i="6"/>
  <c r="H318" i="6"/>
  <c r="J317" i="6"/>
  <c r="H317" i="6"/>
  <c r="J316" i="6"/>
  <c r="H316" i="6"/>
  <c r="F314" i="6"/>
  <c r="H313" i="6" s="1"/>
  <c r="E314" i="6"/>
  <c r="J311" i="6"/>
  <c r="H311" i="6"/>
  <c r="J310" i="6"/>
  <c r="H310" i="6"/>
  <c r="J309" i="6"/>
  <c r="H309" i="6"/>
  <c r="J308" i="6"/>
  <c r="H308" i="6"/>
  <c r="J307" i="6"/>
  <c r="H307" i="6"/>
  <c r="J306" i="6"/>
  <c r="H306" i="6"/>
  <c r="J305" i="6"/>
  <c r="H305" i="6"/>
  <c r="J304" i="6"/>
  <c r="H304" i="6"/>
  <c r="J303" i="6"/>
  <c r="H303" i="6"/>
  <c r="J302" i="6"/>
  <c r="H302" i="6"/>
  <c r="J301" i="6"/>
  <c r="H301" i="6"/>
  <c r="J300" i="6"/>
  <c r="H300" i="6"/>
  <c r="J299" i="6"/>
  <c r="H299" i="6"/>
  <c r="J298" i="6"/>
  <c r="H298" i="6"/>
  <c r="J297" i="6"/>
  <c r="H297" i="6"/>
  <c r="J296" i="6"/>
  <c r="H296" i="6"/>
  <c r="J295" i="6"/>
  <c r="H295" i="6"/>
  <c r="J294" i="6"/>
  <c r="H294" i="6"/>
  <c r="J293" i="6"/>
  <c r="H293" i="6"/>
  <c r="J292" i="6"/>
  <c r="H292" i="6"/>
  <c r="J291" i="6"/>
  <c r="H291" i="6"/>
  <c r="J290" i="6"/>
  <c r="H290" i="6"/>
  <c r="J289" i="6"/>
  <c r="H289" i="6"/>
  <c r="J288" i="6"/>
  <c r="H288" i="6"/>
  <c r="I288" i="6" s="1"/>
  <c r="J287" i="6"/>
  <c r="H287" i="6"/>
  <c r="F285" i="6"/>
  <c r="I286" i="6" s="1"/>
  <c r="E285" i="6"/>
  <c r="J282" i="6"/>
  <c r="H282" i="6"/>
  <c r="J281" i="6"/>
  <c r="H281" i="6"/>
  <c r="J280" i="6"/>
  <c r="H280" i="6"/>
  <c r="J279" i="6"/>
  <c r="H279" i="6"/>
  <c r="J278" i="6"/>
  <c r="H278" i="6"/>
  <c r="J277" i="6"/>
  <c r="H277" i="6"/>
  <c r="J276" i="6"/>
  <c r="H276" i="6"/>
  <c r="J275" i="6"/>
  <c r="H275" i="6"/>
  <c r="J274" i="6"/>
  <c r="H274" i="6"/>
  <c r="J273" i="6"/>
  <c r="H273" i="6"/>
  <c r="J272" i="6"/>
  <c r="H272" i="6"/>
  <c r="J271" i="6"/>
  <c r="H271" i="6"/>
  <c r="J270" i="6"/>
  <c r="H270" i="6"/>
  <c r="J269" i="6"/>
  <c r="H269" i="6"/>
  <c r="J268" i="6"/>
  <c r="H268" i="6"/>
  <c r="J267" i="6"/>
  <c r="H267" i="6"/>
  <c r="J266" i="6"/>
  <c r="H266" i="6"/>
  <c r="J265" i="6"/>
  <c r="H265" i="6"/>
  <c r="J264" i="6"/>
  <c r="H264" i="6"/>
  <c r="J263" i="6"/>
  <c r="H263" i="6"/>
  <c r="J262" i="6"/>
  <c r="H262" i="6"/>
  <c r="J261" i="6"/>
  <c r="H261" i="6"/>
  <c r="J260" i="6"/>
  <c r="H260" i="6"/>
  <c r="F258" i="6"/>
  <c r="H257" i="6" s="1"/>
  <c r="E258" i="6"/>
  <c r="J255" i="6"/>
  <c r="H255" i="6"/>
  <c r="J254" i="6"/>
  <c r="H254" i="6"/>
  <c r="J253" i="6"/>
  <c r="H253" i="6"/>
  <c r="J252" i="6"/>
  <c r="H252" i="6"/>
  <c r="J251" i="6"/>
  <c r="H251" i="6"/>
  <c r="J250" i="6"/>
  <c r="H250" i="6"/>
  <c r="J249" i="6"/>
  <c r="H249" i="6"/>
  <c r="J248" i="6"/>
  <c r="H248" i="6"/>
  <c r="J247" i="6"/>
  <c r="H247" i="6"/>
  <c r="J246" i="6"/>
  <c r="H246" i="6"/>
  <c r="J245" i="6"/>
  <c r="H245" i="6"/>
  <c r="J244" i="6"/>
  <c r="H244" i="6"/>
  <c r="J243" i="6"/>
  <c r="H243" i="6"/>
  <c r="J242" i="6"/>
  <c r="H242" i="6"/>
  <c r="J241" i="6"/>
  <c r="H241" i="6"/>
  <c r="J240" i="6"/>
  <c r="H240" i="6"/>
  <c r="J239" i="6"/>
  <c r="H239" i="6"/>
  <c r="J238" i="6"/>
  <c r="H238" i="6"/>
  <c r="D238" i="6"/>
  <c r="J237" i="6"/>
  <c r="H237" i="6"/>
  <c r="J236" i="6"/>
  <c r="H236" i="6"/>
  <c r="J235" i="6"/>
  <c r="H235" i="6"/>
  <c r="J234" i="6"/>
  <c r="H234" i="6"/>
  <c r="J233" i="6"/>
  <c r="H233" i="6"/>
  <c r="J232" i="6"/>
  <c r="H232" i="6"/>
  <c r="J231" i="6"/>
  <c r="H231" i="6"/>
  <c r="J230" i="6"/>
  <c r="H230" i="6"/>
  <c r="D230" i="6"/>
  <c r="J229" i="6"/>
  <c r="D229" i="6"/>
  <c r="F227" i="6"/>
  <c r="H226" i="6" s="1"/>
  <c r="E227" i="6"/>
  <c r="E503" i="6" l="1"/>
  <c r="I507" i="6"/>
  <c r="I509" i="6"/>
  <c r="I511" i="6"/>
  <c r="I513" i="6"/>
  <c r="I515" i="6"/>
  <c r="I517" i="6"/>
  <c r="I519" i="6"/>
  <c r="I521" i="6"/>
  <c r="I523" i="6"/>
  <c r="D227" i="6"/>
  <c r="D226" i="6" s="1"/>
  <c r="E851" i="6"/>
  <c r="E459" i="6"/>
  <c r="E422" i="6"/>
  <c r="E339" i="6"/>
  <c r="I861" i="6"/>
  <c r="I239" i="6"/>
  <c r="I241" i="6"/>
  <c r="I243" i="6"/>
  <c r="I245" i="6"/>
  <c r="I247" i="6"/>
  <c r="I249" i="6"/>
  <c r="I253" i="6"/>
  <c r="I255" i="6"/>
  <c r="K115" i="7"/>
  <c r="K189" i="7"/>
  <c r="K474" i="7"/>
  <c r="K223" i="7"/>
  <c r="K30" i="7"/>
  <c r="K265" i="7"/>
  <c r="K136" i="7"/>
  <c r="K276" i="7"/>
  <c r="K548" i="7"/>
  <c r="K54" i="7"/>
  <c r="K73" i="7"/>
  <c r="K152" i="7"/>
  <c r="K305" i="7"/>
  <c r="K795" i="7"/>
  <c r="K204" i="7"/>
  <c r="K99" i="7"/>
  <c r="K173" i="7"/>
  <c r="K400" i="7"/>
  <c r="K34" i="7"/>
  <c r="K58" i="7"/>
  <c r="K208" i="7"/>
  <c r="K241" i="7"/>
  <c r="K273" i="7"/>
  <c r="K77" i="7"/>
  <c r="K103" i="7"/>
  <c r="K119" i="7"/>
  <c r="K140" i="7"/>
  <c r="K156" i="7"/>
  <c r="K177" i="7"/>
  <c r="K197" i="7"/>
  <c r="K220" i="7"/>
  <c r="K342" i="7"/>
  <c r="K416" i="7"/>
  <c r="K490" i="7"/>
  <c r="K260" i="7"/>
  <c r="K794" i="7"/>
  <c r="K38" i="7"/>
  <c r="K62" i="7"/>
  <c r="K212" i="7"/>
  <c r="K246" i="7"/>
  <c r="K65" i="7"/>
  <c r="K86" i="7"/>
  <c r="K107" i="7"/>
  <c r="K128" i="7"/>
  <c r="K144" i="7"/>
  <c r="K160" i="7"/>
  <c r="K181" i="7"/>
  <c r="K233" i="7"/>
  <c r="K289" i="7"/>
  <c r="K358" i="7"/>
  <c r="K437" i="7"/>
  <c r="K511" i="7"/>
  <c r="K579" i="7"/>
  <c r="K899" i="7"/>
  <c r="K26" i="7"/>
  <c r="K47" i="7"/>
  <c r="K166" i="7"/>
  <c r="K218" i="7"/>
  <c r="K252" i="7"/>
  <c r="K69" i="7"/>
  <c r="K95" i="7"/>
  <c r="K111" i="7"/>
  <c r="K132" i="7"/>
  <c r="K148" i="7"/>
  <c r="K169" i="7"/>
  <c r="K185" i="7"/>
  <c r="K255" i="7"/>
  <c r="K297" i="7"/>
  <c r="K379" i="7"/>
  <c r="K453" i="7"/>
  <c r="K532" i="7"/>
  <c r="K652" i="7"/>
  <c r="K27" i="7"/>
  <c r="K31" i="7"/>
  <c r="K35" i="7"/>
  <c r="K39" i="7"/>
  <c r="K52" i="7"/>
  <c r="K55" i="7"/>
  <c r="K59" i="7"/>
  <c r="K63" i="7"/>
  <c r="K198" i="7"/>
  <c r="K205" i="7"/>
  <c r="K209" i="7"/>
  <c r="K213" i="7"/>
  <c r="K219" i="7"/>
  <c r="K238" i="7"/>
  <c r="K243" i="7"/>
  <c r="K247" i="7"/>
  <c r="K254" i="7"/>
  <c r="K267" i="7"/>
  <c r="K275" i="7"/>
  <c r="K66" i="7"/>
  <c r="K70" i="7"/>
  <c r="K74" i="7"/>
  <c r="K83" i="7"/>
  <c r="K87" i="7"/>
  <c r="K96" i="7"/>
  <c r="K100" i="7"/>
  <c r="K104" i="7"/>
  <c r="K108" i="7"/>
  <c r="K112" i="7"/>
  <c r="K116" i="7"/>
  <c r="K120" i="7"/>
  <c r="K129" i="7"/>
  <c r="K133" i="7"/>
  <c r="K137" i="7"/>
  <c r="K141" i="7"/>
  <c r="K145" i="7"/>
  <c r="K149" i="7"/>
  <c r="K153" i="7"/>
  <c r="K157" i="7"/>
  <c r="K161" i="7"/>
  <c r="K170" i="7"/>
  <c r="K174" i="7"/>
  <c r="K178" i="7"/>
  <c r="K182" i="7"/>
  <c r="K186" i="7"/>
  <c r="K190" i="7"/>
  <c r="K229" i="7"/>
  <c r="K236" i="7"/>
  <c r="K266" i="7"/>
  <c r="K199" i="7"/>
  <c r="K279" i="7"/>
  <c r="K292" i="7"/>
  <c r="K300" i="7"/>
  <c r="K308" i="7"/>
  <c r="K346" i="7"/>
  <c r="K362" i="7"/>
  <c r="K383" i="7"/>
  <c r="K404" i="7"/>
  <c r="K420" i="7"/>
  <c r="K441" i="7"/>
  <c r="K457" i="7"/>
  <c r="K478" i="7"/>
  <c r="K494" i="7"/>
  <c r="K515" i="7"/>
  <c r="K536" i="7"/>
  <c r="K552" i="7"/>
  <c r="K323" i="7"/>
  <c r="K565" i="7"/>
  <c r="K673" i="7"/>
  <c r="K733" i="7"/>
  <c r="K816" i="7"/>
  <c r="K946" i="7"/>
  <c r="K24" i="7"/>
  <c r="K28" i="7"/>
  <c r="K32" i="7"/>
  <c r="K36" i="7"/>
  <c r="K40" i="7"/>
  <c r="K46" i="7"/>
  <c r="K56" i="7"/>
  <c r="K60" i="7"/>
  <c r="K93" i="7"/>
  <c r="K202" i="7"/>
  <c r="K206" i="7"/>
  <c r="K210" i="7"/>
  <c r="K215" i="7"/>
  <c r="K221" i="7"/>
  <c r="K239" i="7"/>
  <c r="K244" i="7"/>
  <c r="K248" i="7"/>
  <c r="K261" i="7"/>
  <c r="K269" i="7"/>
  <c r="K277" i="7"/>
  <c r="K67" i="7"/>
  <c r="K71" i="7"/>
  <c r="K75" i="7"/>
  <c r="K84" i="7"/>
  <c r="K88" i="7"/>
  <c r="K97" i="7"/>
  <c r="K101" i="7"/>
  <c r="K105" i="7"/>
  <c r="K109" i="7"/>
  <c r="K113" i="7"/>
  <c r="K117" i="7"/>
  <c r="K126" i="7"/>
  <c r="K130" i="7"/>
  <c r="K134" i="7"/>
  <c r="K138" i="7"/>
  <c r="K142" i="7"/>
  <c r="K146" i="7"/>
  <c r="K150" i="7"/>
  <c r="K154" i="7"/>
  <c r="K158" i="7"/>
  <c r="K167" i="7"/>
  <c r="K171" i="7"/>
  <c r="K175" i="7"/>
  <c r="K179" i="7"/>
  <c r="K183" i="7"/>
  <c r="K187" i="7"/>
  <c r="K191" i="7"/>
  <c r="K230" i="7"/>
  <c r="K237" i="7"/>
  <c r="K268" i="7"/>
  <c r="K200" i="7"/>
  <c r="K280" i="7"/>
  <c r="K293" i="7"/>
  <c r="K301" i="7"/>
  <c r="K309" i="7"/>
  <c r="K350" i="7"/>
  <c r="K366" i="7"/>
  <c r="K392" i="7"/>
  <c r="K408" i="7"/>
  <c r="K429" i="7"/>
  <c r="K445" i="7"/>
  <c r="K466" i="7"/>
  <c r="K482" i="7"/>
  <c r="K498" i="7"/>
  <c r="K519" i="7"/>
  <c r="K540" i="7"/>
  <c r="K556" i="7"/>
  <c r="K331" i="7"/>
  <c r="K615" i="7"/>
  <c r="K694" i="7"/>
  <c r="K753" i="7"/>
  <c r="K832" i="7"/>
  <c r="K1024" i="7"/>
  <c r="K914" i="7"/>
  <c r="K875" i="7"/>
  <c r="K867" i="7"/>
  <c r="K859" i="7"/>
  <c r="K953" i="7"/>
  <c r="K949" i="7"/>
  <c r="K945" i="7"/>
  <c r="K941" i="7"/>
  <c r="K906" i="7"/>
  <c r="K902" i="7"/>
  <c r="K898" i="7"/>
  <c r="K894" i="7"/>
  <c r="K890" i="7"/>
  <c r="K886" i="7"/>
  <c r="K847" i="7"/>
  <c r="K843" i="7"/>
  <c r="K839" i="7"/>
  <c r="K835" i="7"/>
  <c r="K831" i="7"/>
  <c r="K827" i="7"/>
  <c r="K823" i="7"/>
  <c r="K819" i="7"/>
  <c r="K810" i="7"/>
  <c r="K806" i="7"/>
  <c r="K802" i="7"/>
  <c r="K798" i="7"/>
  <c r="K792" i="7"/>
  <c r="K780" i="7"/>
  <c r="K776" i="7"/>
  <c r="K772" i="7"/>
  <c r="K768" i="7"/>
  <c r="K764" i="7"/>
  <c r="K760" i="7"/>
  <c r="K756" i="7"/>
  <c r="K748" i="7"/>
  <c r="K744" i="7"/>
  <c r="K740" i="7"/>
  <c r="K736" i="7"/>
  <c r="K732" i="7"/>
  <c r="K728" i="7"/>
  <c r="K682" i="7"/>
  <c r="K596" i="7"/>
  <c r="K793" i="7"/>
  <c r="K785" i="7"/>
  <c r="K717" i="7"/>
  <c r="K713" i="7"/>
  <c r="K709" i="7"/>
  <c r="K705" i="7"/>
  <c r="K701" i="7"/>
  <c r="K697" i="7"/>
  <c r="K693" i="7"/>
  <c r="K689" i="7"/>
  <c r="K685" i="7"/>
  <c r="K676" i="7"/>
  <c r="K672" i="7"/>
  <c r="K668" i="7"/>
  <c r="K664" i="7"/>
  <c r="K660" i="7"/>
  <c r="K651" i="7"/>
  <c r="K647" i="7"/>
  <c r="K643" i="7"/>
  <c r="K639" i="7"/>
  <c r="K635" i="7"/>
  <c r="K631" i="7"/>
  <c r="K622" i="7"/>
  <c r="K618" i="7"/>
  <c r="K614" i="7"/>
  <c r="K610" i="7"/>
  <c r="K606" i="7"/>
  <c r="K602" i="7"/>
  <c r="K564" i="7"/>
  <c r="K560" i="7"/>
  <c r="K591" i="7"/>
  <c r="K583" i="7"/>
  <c r="K575" i="7"/>
  <c r="K462" i="7"/>
  <c r="K337" i="7"/>
  <c r="K333" i="7"/>
  <c r="K329" i="7"/>
  <c r="K325" i="7"/>
  <c r="K321" i="7"/>
  <c r="K317" i="7"/>
  <c r="K590" i="7"/>
  <c r="K582" i="7"/>
  <c r="K574" i="7"/>
  <c r="K1025" i="7"/>
  <c r="K885" i="7"/>
  <c r="K873" i="7"/>
  <c r="K865" i="7"/>
  <c r="K857" i="7"/>
  <c r="K952" i="7"/>
  <c r="K948" i="7"/>
  <c r="K944" i="7"/>
  <c r="K940" i="7"/>
  <c r="K905" i="7"/>
  <c r="K901" i="7"/>
  <c r="K897" i="7"/>
  <c r="K893" i="7"/>
  <c r="K889" i="7"/>
  <c r="K854" i="7"/>
  <c r="K846" i="7"/>
  <c r="K842" i="7"/>
  <c r="K838" i="7"/>
  <c r="K834" i="7"/>
  <c r="K830" i="7"/>
  <c r="K826" i="7"/>
  <c r="K822" i="7"/>
  <c r="K818" i="7"/>
  <c r="K809" i="7"/>
  <c r="K805" i="7"/>
  <c r="K801" i="7"/>
  <c r="K797" i="7"/>
  <c r="K790" i="7"/>
  <c r="K779" i="7"/>
  <c r="K775" i="7"/>
  <c r="K771" i="7"/>
  <c r="K767" i="7"/>
  <c r="K763" i="7"/>
  <c r="K759" i="7"/>
  <c r="K755" i="7"/>
  <c r="K747" i="7"/>
  <c r="K743" i="7"/>
  <c r="K739" i="7"/>
  <c r="K735" i="7"/>
  <c r="K731" i="7"/>
  <c r="K727" i="7"/>
  <c r="K657" i="7"/>
  <c r="K595" i="7"/>
  <c r="K791" i="7"/>
  <c r="K724" i="7"/>
  <c r="K716" i="7"/>
  <c r="K712" i="7"/>
  <c r="K708" i="7"/>
  <c r="K704" i="7"/>
  <c r="K700" i="7"/>
  <c r="K696" i="7"/>
  <c r="K692" i="7"/>
  <c r="K688" i="7"/>
  <c r="K684" i="7"/>
  <c r="K675" i="7"/>
  <c r="K671" i="7"/>
  <c r="K667" i="7"/>
  <c r="K663" i="7"/>
  <c r="K659" i="7"/>
  <c r="K650" i="7"/>
  <c r="K646" i="7"/>
  <c r="K642" i="7"/>
  <c r="K638" i="7"/>
  <c r="K634" i="7"/>
  <c r="K625" i="7"/>
  <c r="K621" i="7"/>
  <c r="K617" i="7"/>
  <c r="K613" i="7"/>
  <c r="K609" i="7"/>
  <c r="K605" i="7"/>
  <c r="K567" i="7"/>
  <c r="K563" i="7"/>
  <c r="K559" i="7"/>
  <c r="K589" i="7"/>
  <c r="K581" i="7"/>
  <c r="K573" i="7"/>
  <c r="K425" i="7"/>
  <c r="K336" i="7"/>
  <c r="K332" i="7"/>
  <c r="K328" i="7"/>
  <c r="K324" i="7"/>
  <c r="K320" i="7"/>
  <c r="K287" i="7"/>
  <c r="K588" i="7"/>
  <c r="K580" i="7"/>
  <c r="K918" i="7"/>
  <c r="K879" i="7"/>
  <c r="K871" i="7"/>
  <c r="K863" i="7"/>
  <c r="K855" i="7"/>
  <c r="K951" i="7"/>
  <c r="K947" i="7"/>
  <c r="K943" i="7"/>
  <c r="K912" i="7"/>
  <c r="K904" i="7"/>
  <c r="K900" i="7"/>
  <c r="K896" i="7"/>
  <c r="K892" i="7"/>
  <c r="K888" i="7"/>
  <c r="K849" i="7"/>
  <c r="K845" i="7"/>
  <c r="K841" i="7"/>
  <c r="K837" i="7"/>
  <c r="K833" i="7"/>
  <c r="K829" i="7"/>
  <c r="K825" i="7"/>
  <c r="K821" i="7"/>
  <c r="K817" i="7"/>
  <c r="K808" i="7"/>
  <c r="K804" i="7"/>
  <c r="K800" i="7"/>
  <c r="K796" i="7"/>
  <c r="K788" i="7"/>
  <c r="K778" i="7"/>
  <c r="K774" i="7"/>
  <c r="K770" i="7"/>
  <c r="K766" i="7"/>
  <c r="K762" i="7"/>
  <c r="K758" i="7"/>
  <c r="K754" i="7"/>
  <c r="K746" i="7"/>
  <c r="K742" i="7"/>
  <c r="K738" i="7"/>
  <c r="K734" i="7"/>
  <c r="K730" i="7"/>
  <c r="K726" i="7"/>
  <c r="K630" i="7"/>
  <c r="K594" i="7"/>
  <c r="K789" i="7"/>
  <c r="K719" i="7"/>
  <c r="K715" i="7"/>
  <c r="K711" i="7"/>
  <c r="K707" i="7"/>
  <c r="K703" i="7"/>
  <c r="K699" i="7"/>
  <c r="K695" i="7"/>
  <c r="K691" i="7"/>
  <c r="K687" i="7"/>
  <c r="K683" i="7"/>
  <c r="K674" i="7"/>
  <c r="K670" i="7"/>
  <c r="K666" i="7"/>
  <c r="K662" i="7"/>
  <c r="K658" i="7"/>
  <c r="K649" i="7"/>
  <c r="K645" i="7"/>
  <c r="K641" i="7"/>
  <c r="K637" i="7"/>
  <c r="K633" i="7"/>
  <c r="K624" i="7"/>
  <c r="K620" i="7"/>
  <c r="K616" i="7"/>
  <c r="K612" i="7"/>
  <c r="K608" i="7"/>
  <c r="K604" i="7"/>
  <c r="K566" i="7"/>
  <c r="K562" i="7"/>
  <c r="K558" i="7"/>
  <c r="K587" i="7"/>
  <c r="K861" i="7"/>
  <c r="K942" i="7"/>
  <c r="K895" i="7"/>
  <c r="K844" i="7"/>
  <c r="K828" i="7"/>
  <c r="K807" i="7"/>
  <c r="K786" i="7"/>
  <c r="K765" i="7"/>
  <c r="K745" i="7"/>
  <c r="K729" i="7"/>
  <c r="K787" i="7"/>
  <c r="K706" i="7"/>
  <c r="K690" i="7"/>
  <c r="K669" i="7"/>
  <c r="K648" i="7"/>
  <c r="K632" i="7"/>
  <c r="K611" i="7"/>
  <c r="K561" i="7"/>
  <c r="K577" i="7"/>
  <c r="K374" i="7"/>
  <c r="K330" i="7"/>
  <c r="K322" i="7"/>
  <c r="K592" i="7"/>
  <c r="K576" i="7"/>
  <c r="K555" i="7"/>
  <c r="K551" i="7"/>
  <c r="K547" i="7"/>
  <c r="K543" i="7"/>
  <c r="K539" i="7"/>
  <c r="K535" i="7"/>
  <c r="K531" i="7"/>
  <c r="K522" i="7"/>
  <c r="K518" i="7"/>
  <c r="K514" i="7"/>
  <c r="K510" i="7"/>
  <c r="K501" i="7"/>
  <c r="K497" i="7"/>
  <c r="K493" i="7"/>
  <c r="K489" i="7"/>
  <c r="K485" i="7"/>
  <c r="K481" i="7"/>
  <c r="K477" i="7"/>
  <c r="K473" i="7"/>
  <c r="K469" i="7"/>
  <c r="K465" i="7"/>
  <c r="K456" i="7"/>
  <c r="K452" i="7"/>
  <c r="K448" i="7"/>
  <c r="K444" i="7"/>
  <c r="K440" i="7"/>
  <c r="K436" i="7"/>
  <c r="K432" i="7"/>
  <c r="K428" i="7"/>
  <c r="K419" i="7"/>
  <c r="K415" i="7"/>
  <c r="K411" i="7"/>
  <c r="K407" i="7"/>
  <c r="K403" i="7"/>
  <c r="K399" i="7"/>
  <c r="K395" i="7"/>
  <c r="K391" i="7"/>
  <c r="K382" i="7"/>
  <c r="K378" i="7"/>
  <c r="K369" i="7"/>
  <c r="K365" i="7"/>
  <c r="K361" i="7"/>
  <c r="K357" i="7"/>
  <c r="K353" i="7"/>
  <c r="K349" i="7"/>
  <c r="K345" i="7"/>
  <c r="K916" i="7"/>
  <c r="K815" i="7"/>
  <c r="K907" i="7"/>
  <c r="K891" i="7"/>
  <c r="K840" i="7"/>
  <c r="K824" i="7"/>
  <c r="K803" i="7"/>
  <c r="K777" i="7"/>
  <c r="K761" i="7"/>
  <c r="K741" i="7"/>
  <c r="K725" i="7"/>
  <c r="K718" i="7"/>
  <c r="K702" i="7"/>
  <c r="K686" i="7"/>
  <c r="K665" i="7"/>
  <c r="K644" i="7"/>
  <c r="K623" i="7"/>
  <c r="K607" i="7"/>
  <c r="K593" i="7"/>
  <c r="K529" i="7"/>
  <c r="K335" i="7"/>
  <c r="K327" i="7"/>
  <c r="K319" i="7"/>
  <c r="K586" i="7"/>
  <c r="K572" i="7"/>
  <c r="K554" i="7"/>
  <c r="K550" i="7"/>
  <c r="K546" i="7"/>
  <c r="K542" i="7"/>
  <c r="K538" i="7"/>
  <c r="K534" i="7"/>
  <c r="K530" i="7"/>
  <c r="K521" i="7"/>
  <c r="K517" i="7"/>
  <c r="K513" i="7"/>
  <c r="K509" i="7"/>
  <c r="K500" i="7"/>
  <c r="K496" i="7"/>
  <c r="K492" i="7"/>
  <c r="K488" i="7"/>
  <c r="K484" i="7"/>
  <c r="K480" i="7"/>
  <c r="K476" i="7"/>
  <c r="K472" i="7"/>
  <c r="K468" i="7"/>
  <c r="K464" i="7"/>
  <c r="K455" i="7"/>
  <c r="K451" i="7"/>
  <c r="K447" i="7"/>
  <c r="K443" i="7"/>
  <c r="K439" i="7"/>
  <c r="K435" i="7"/>
  <c r="K431" i="7"/>
  <c r="K427" i="7"/>
  <c r="K418" i="7"/>
  <c r="K414" i="7"/>
  <c r="K410" i="7"/>
  <c r="K406" i="7"/>
  <c r="K402" i="7"/>
  <c r="K398" i="7"/>
  <c r="K394" i="7"/>
  <c r="K390" i="7"/>
  <c r="K381" i="7"/>
  <c r="K377" i="7"/>
  <c r="K368" i="7"/>
  <c r="K364" i="7"/>
  <c r="K360" i="7"/>
  <c r="K356" i="7"/>
  <c r="K352" i="7"/>
  <c r="K348" i="7"/>
  <c r="K344" i="7"/>
  <c r="K311" i="7"/>
  <c r="K307" i="7"/>
  <c r="K303" i="7"/>
  <c r="K299" i="7"/>
  <c r="K295" i="7"/>
  <c r="K291" i="7"/>
  <c r="K282" i="7"/>
  <c r="K242" i="7"/>
  <c r="K214" i="7"/>
  <c r="K82" i="7"/>
  <c r="K272" i="7"/>
  <c r="K264" i="7"/>
  <c r="K251" i="7"/>
  <c r="K235" i="7"/>
  <c r="K231" i="7"/>
  <c r="K877" i="7"/>
  <c r="K950" i="7"/>
  <c r="K903" i="7"/>
  <c r="K887" i="7"/>
  <c r="K836" i="7"/>
  <c r="K820" i="7"/>
  <c r="K799" i="7"/>
  <c r="K773" i="7"/>
  <c r="K757" i="7"/>
  <c r="K737" i="7"/>
  <c r="K601" i="7"/>
  <c r="K714" i="7"/>
  <c r="K698" i="7"/>
  <c r="K677" i="7"/>
  <c r="K661" i="7"/>
  <c r="K640" i="7"/>
  <c r="K619" i="7"/>
  <c r="K603" i="7"/>
  <c r="K585" i="7"/>
  <c r="K506" i="7"/>
  <c r="K334" i="7"/>
  <c r="K326" i="7"/>
  <c r="K318" i="7"/>
  <c r="K584" i="7"/>
  <c r="K557" i="7"/>
  <c r="K553" i="7"/>
  <c r="K549" i="7"/>
  <c r="K545" i="7"/>
  <c r="K541" i="7"/>
  <c r="K537" i="7"/>
  <c r="K533" i="7"/>
  <c r="K524" i="7"/>
  <c r="K520" i="7"/>
  <c r="K516" i="7"/>
  <c r="K512" i="7"/>
  <c r="K508" i="7"/>
  <c r="K499" i="7"/>
  <c r="K495" i="7"/>
  <c r="K491" i="7"/>
  <c r="K487" i="7"/>
  <c r="K483" i="7"/>
  <c r="K479" i="7"/>
  <c r="K475" i="7"/>
  <c r="K471" i="7"/>
  <c r="K467" i="7"/>
  <c r="K463" i="7"/>
  <c r="K454" i="7"/>
  <c r="K450" i="7"/>
  <c r="K446" i="7"/>
  <c r="K442" i="7"/>
  <c r="K438" i="7"/>
  <c r="K434" i="7"/>
  <c r="K430" i="7"/>
  <c r="K426" i="7"/>
  <c r="K417" i="7"/>
  <c r="K413" i="7"/>
  <c r="K409" i="7"/>
  <c r="K405" i="7"/>
  <c r="K401" i="7"/>
  <c r="K397" i="7"/>
  <c r="K393" i="7"/>
  <c r="K384" i="7"/>
  <c r="K380" i="7"/>
  <c r="K376" i="7"/>
  <c r="K367" i="7"/>
  <c r="K363" i="7"/>
  <c r="K359" i="7"/>
  <c r="K355" i="7"/>
  <c r="K351" i="7"/>
  <c r="K347" i="7"/>
  <c r="K343" i="7"/>
  <c r="K310" i="7"/>
  <c r="K306" i="7"/>
  <c r="K302" i="7"/>
  <c r="K298" i="7"/>
  <c r="K294" i="7"/>
  <c r="K290" i="7"/>
  <c r="K281" i="7"/>
  <c r="K224" i="7"/>
  <c r="K201" i="7"/>
  <c r="K278" i="7"/>
  <c r="K270" i="7"/>
  <c r="K262" i="7"/>
  <c r="K249" i="7"/>
  <c r="K234" i="7"/>
  <c r="K25" i="7"/>
  <c r="K29" i="7"/>
  <c r="K33" i="7"/>
  <c r="K37" i="7"/>
  <c r="K41" i="7"/>
  <c r="K53" i="7"/>
  <c r="K57" i="7"/>
  <c r="K61" i="7"/>
  <c r="K125" i="7"/>
  <c r="K203" i="7"/>
  <c r="K207" i="7"/>
  <c r="K211" i="7"/>
  <c r="K217" i="7"/>
  <c r="K222" i="7"/>
  <c r="K240" i="7"/>
  <c r="K245" i="7"/>
  <c r="K250" i="7"/>
  <c r="K263" i="7"/>
  <c r="K271" i="7"/>
  <c r="K64" i="7"/>
  <c r="K68" i="7"/>
  <c r="K72" i="7"/>
  <c r="K76" i="7"/>
  <c r="K85" i="7"/>
  <c r="K94" i="7"/>
  <c r="K98" i="7"/>
  <c r="K102" i="7"/>
  <c r="K106" i="7"/>
  <c r="K110" i="7"/>
  <c r="K114" i="7"/>
  <c r="K118" i="7"/>
  <c r="K127" i="7"/>
  <c r="K131" i="7"/>
  <c r="K135" i="7"/>
  <c r="K139" i="7"/>
  <c r="K143" i="7"/>
  <c r="K147" i="7"/>
  <c r="K151" i="7"/>
  <c r="K155" i="7"/>
  <c r="K159" i="7"/>
  <c r="K168" i="7"/>
  <c r="K172" i="7"/>
  <c r="K176" i="7"/>
  <c r="K180" i="7"/>
  <c r="K184" i="7"/>
  <c r="K188" i="7"/>
  <c r="K192" i="7"/>
  <c r="K232" i="7"/>
  <c r="K253" i="7"/>
  <c r="K274" i="7"/>
  <c r="K216" i="7"/>
  <c r="K288" i="7"/>
  <c r="K296" i="7"/>
  <c r="K304" i="7"/>
  <c r="K316" i="7"/>
  <c r="K354" i="7"/>
  <c r="K375" i="7"/>
  <c r="K396" i="7"/>
  <c r="K412" i="7"/>
  <c r="K433" i="7"/>
  <c r="K449" i="7"/>
  <c r="K470" i="7"/>
  <c r="K486" i="7"/>
  <c r="K507" i="7"/>
  <c r="K523" i="7"/>
  <c r="K544" i="7"/>
  <c r="K578" i="7"/>
  <c r="K389" i="7"/>
  <c r="K636" i="7"/>
  <c r="K710" i="7"/>
  <c r="K769" i="7"/>
  <c r="K848" i="7"/>
  <c r="I877" i="6"/>
  <c r="I875" i="6"/>
  <c r="I873" i="6"/>
  <c r="I871" i="6"/>
  <c r="I869" i="6"/>
  <c r="I867" i="6"/>
  <c r="I865" i="6"/>
  <c r="I863" i="6"/>
  <c r="I859" i="6"/>
  <c r="I857" i="6"/>
  <c r="I855" i="6"/>
  <c r="H852" i="6"/>
  <c r="H813" i="6"/>
  <c r="H527" i="6"/>
  <c r="H340" i="6"/>
  <c r="H285" i="6"/>
  <c r="K858" i="7"/>
  <c r="K862" i="7"/>
  <c r="K866" i="7"/>
  <c r="K870" i="7"/>
  <c r="K874" i="7"/>
  <c r="K878" i="7"/>
  <c r="K913" i="7"/>
  <c r="K917" i="7"/>
  <c r="K856" i="7"/>
  <c r="K860" i="7"/>
  <c r="K864" i="7"/>
  <c r="K868" i="7"/>
  <c r="K872" i="7"/>
  <c r="K876" i="7"/>
  <c r="K880" i="7"/>
  <c r="K915" i="7"/>
  <c r="K920" i="7"/>
  <c r="K919" i="7"/>
  <c r="K922" i="7"/>
  <c r="K921" i="7"/>
  <c r="K925" i="7"/>
  <c r="K923" i="7"/>
  <c r="K929" i="7"/>
  <c r="K927" i="7"/>
  <c r="K958" i="7"/>
  <c r="K926" i="7"/>
  <c r="K932" i="7"/>
  <c r="K924" i="7"/>
  <c r="K928" i="7"/>
  <c r="K962" i="7"/>
  <c r="K930" i="7"/>
  <c r="K960" i="7"/>
  <c r="K934" i="7"/>
  <c r="K966" i="7"/>
  <c r="K964" i="7"/>
  <c r="K970" i="7"/>
  <c r="K968" i="7"/>
  <c r="K973" i="7"/>
  <c r="K933" i="7"/>
  <c r="K959" i="7"/>
  <c r="K963" i="7"/>
  <c r="K967" i="7"/>
  <c r="K972" i="7"/>
  <c r="K931" i="7"/>
  <c r="K939" i="7"/>
  <c r="K961" i="7"/>
  <c r="K965" i="7"/>
  <c r="K969" i="7"/>
  <c r="K976" i="7"/>
  <c r="K974" i="7"/>
  <c r="K978" i="7"/>
  <c r="K977" i="7"/>
  <c r="K971" i="7"/>
  <c r="K975" i="7"/>
  <c r="K980" i="7"/>
  <c r="K979" i="7"/>
  <c r="K982" i="7"/>
  <c r="K981" i="7"/>
  <c r="K984" i="7"/>
  <c r="K983" i="7"/>
  <c r="K988" i="7"/>
  <c r="E526" i="6"/>
  <c r="K986" i="7"/>
  <c r="K1012" i="7"/>
  <c r="K985" i="7"/>
  <c r="K993" i="7"/>
  <c r="K987" i="7"/>
  <c r="K1014" i="7"/>
  <c r="K1013" i="7"/>
  <c r="K1017" i="7"/>
  <c r="K1015" i="7"/>
  <c r="K1019" i="7"/>
  <c r="K1018" i="7"/>
  <c r="K995" i="7"/>
  <c r="K1016" i="7"/>
  <c r="K994" i="7"/>
  <c r="K997" i="7"/>
  <c r="K996" i="7"/>
  <c r="K999" i="7"/>
  <c r="K998" i="7"/>
  <c r="K1001" i="7"/>
  <c r="K1000" i="7"/>
  <c r="K1004" i="7"/>
  <c r="K1002" i="7"/>
  <c r="K1006" i="7"/>
  <c r="K1003" i="7"/>
  <c r="K1005" i="7"/>
  <c r="K1008" i="7"/>
  <c r="K1007" i="7"/>
  <c r="K1009" i="7"/>
  <c r="K1021" i="7"/>
  <c r="K1010" i="7"/>
  <c r="K1023" i="7"/>
  <c r="K1022" i="7"/>
  <c r="K1020" i="7"/>
  <c r="I603" i="6"/>
  <c r="I605" i="6"/>
  <c r="I607" i="6"/>
  <c r="I609" i="6"/>
  <c r="I611" i="6"/>
  <c r="I613" i="6"/>
  <c r="I615" i="6"/>
  <c r="I617" i="6"/>
  <c r="I619" i="6"/>
  <c r="I621" i="6"/>
  <c r="I623" i="6"/>
  <c r="I625" i="6"/>
  <c r="I657" i="6"/>
  <c r="I659" i="6"/>
  <c r="I661" i="6"/>
  <c r="I663" i="6"/>
  <c r="I665" i="6"/>
  <c r="I667" i="6"/>
  <c r="I669" i="6"/>
  <c r="I671" i="6"/>
  <c r="I673" i="6"/>
  <c r="I675" i="6"/>
  <c r="I677" i="6"/>
  <c r="I682" i="6"/>
  <c r="I684" i="6"/>
  <c r="I686" i="6"/>
  <c r="I688" i="6"/>
  <c r="I690" i="6"/>
  <c r="I692" i="6"/>
  <c r="I694" i="6"/>
  <c r="I696" i="6"/>
  <c r="I698" i="6"/>
  <c r="I700" i="6"/>
  <c r="I704" i="6"/>
  <c r="I706" i="6"/>
  <c r="E721" i="6"/>
  <c r="I725" i="6"/>
  <c r="I727" i="6"/>
  <c r="I729" i="6"/>
  <c r="E226" i="6"/>
  <c r="H655" i="6"/>
  <c r="H722" i="6"/>
  <c r="E882" i="6"/>
  <c r="E909" i="6"/>
  <c r="E936" i="6"/>
  <c r="I251" i="6"/>
  <c r="H883" i="6"/>
  <c r="H910" i="6"/>
  <c r="L11" i="7"/>
  <c r="I939" i="6"/>
  <c r="I937" i="6" s="1"/>
  <c r="H751" i="6"/>
  <c r="I702" i="6"/>
  <c r="H680" i="6"/>
  <c r="I601" i="6"/>
  <c r="H504" i="6"/>
  <c r="I463" i="6"/>
  <c r="I465" i="6"/>
  <c r="I467" i="6"/>
  <c r="I469" i="6"/>
  <c r="I471" i="6"/>
  <c r="I473" i="6"/>
  <c r="I475" i="6"/>
  <c r="I477" i="6"/>
  <c r="I479" i="6"/>
  <c r="I481" i="6"/>
  <c r="I483" i="6"/>
  <c r="I485" i="6"/>
  <c r="I487" i="6"/>
  <c r="I489" i="6"/>
  <c r="I491" i="6"/>
  <c r="I493" i="6"/>
  <c r="I495" i="6"/>
  <c r="I497" i="6"/>
  <c r="I499" i="6"/>
  <c r="I501" i="6"/>
  <c r="H460" i="6"/>
  <c r="H423" i="6"/>
  <c r="I389" i="6"/>
  <c r="I391" i="6"/>
  <c r="I393" i="6"/>
  <c r="I395" i="6"/>
  <c r="I397" i="6"/>
  <c r="I399" i="6"/>
  <c r="I401" i="6"/>
  <c r="I403" i="6"/>
  <c r="I405" i="6"/>
  <c r="I407" i="6"/>
  <c r="I409" i="6"/>
  <c r="I411" i="6"/>
  <c r="I413" i="6"/>
  <c r="I415" i="6"/>
  <c r="I417" i="6"/>
  <c r="I419" i="6"/>
  <c r="H387" i="6"/>
  <c r="H599" i="6"/>
  <c r="I230" i="6"/>
  <c r="I292" i="6"/>
  <c r="I296" i="6"/>
  <c r="I300" i="6"/>
  <c r="I304" i="6"/>
  <c r="I306" i="6"/>
  <c r="I308" i="6"/>
  <c r="I310" i="6"/>
  <c r="I530" i="6"/>
  <c r="I532" i="6"/>
  <c r="I534" i="6"/>
  <c r="I536" i="6"/>
  <c r="I538" i="6"/>
  <c r="I540" i="6"/>
  <c r="I542" i="6"/>
  <c r="I544" i="6"/>
  <c r="I546" i="6"/>
  <c r="I548" i="6"/>
  <c r="I550" i="6"/>
  <c r="I552" i="6"/>
  <c r="I554" i="6"/>
  <c r="I556" i="6"/>
  <c r="I558" i="6"/>
  <c r="I560" i="6"/>
  <c r="I562" i="6"/>
  <c r="I564" i="6"/>
  <c r="I566" i="6"/>
  <c r="E569" i="6"/>
  <c r="E598" i="6"/>
  <c r="E627" i="6"/>
  <c r="E654" i="6"/>
  <c r="E679" i="6"/>
  <c r="I753" i="6"/>
  <c r="I755" i="6"/>
  <c r="I757" i="6"/>
  <c r="I759" i="6"/>
  <c r="I761" i="6"/>
  <c r="I763" i="6"/>
  <c r="I765" i="6"/>
  <c r="I767" i="6"/>
  <c r="I769" i="6"/>
  <c r="I771" i="6"/>
  <c r="I773" i="6"/>
  <c r="I775" i="6"/>
  <c r="I777" i="6"/>
  <c r="I779" i="6"/>
  <c r="H937" i="6"/>
  <c r="I232" i="6"/>
  <c r="I234" i="6"/>
  <c r="I236" i="6"/>
  <c r="H284" i="6"/>
  <c r="E284" i="6" s="1"/>
  <c r="I290" i="6"/>
  <c r="I294" i="6"/>
  <c r="I298" i="6"/>
  <c r="I302" i="6"/>
  <c r="E313" i="6"/>
  <c r="I229" i="6"/>
  <c r="H227" i="6"/>
  <c r="E257" i="6"/>
  <c r="I261" i="6"/>
  <c r="I263" i="6"/>
  <c r="I265" i="6"/>
  <c r="I267" i="6"/>
  <c r="I269" i="6"/>
  <c r="I271" i="6"/>
  <c r="I273" i="6"/>
  <c r="I275" i="6"/>
  <c r="I277" i="6"/>
  <c r="I279" i="6"/>
  <c r="I281" i="6"/>
  <c r="H314" i="6"/>
  <c r="I342" i="6"/>
  <c r="I344" i="6"/>
  <c r="I346" i="6"/>
  <c r="I348" i="6"/>
  <c r="I350" i="6"/>
  <c r="I352" i="6"/>
  <c r="I354" i="6"/>
  <c r="I356" i="6"/>
  <c r="I358" i="6"/>
  <c r="I360" i="6"/>
  <c r="I362" i="6"/>
  <c r="I364" i="6"/>
  <c r="I366" i="6"/>
  <c r="I368" i="6"/>
  <c r="E371" i="6"/>
  <c r="H570" i="6"/>
  <c r="I731" i="6"/>
  <c r="I733" i="6"/>
  <c r="I735" i="6"/>
  <c r="I737" i="6"/>
  <c r="I739" i="6"/>
  <c r="I741" i="6"/>
  <c r="I743" i="6"/>
  <c r="I745" i="6"/>
  <c r="I747" i="6"/>
  <c r="E750" i="6"/>
  <c r="H783" i="6"/>
  <c r="I815" i="6"/>
  <c r="I817" i="6"/>
  <c r="I819" i="6"/>
  <c r="I821" i="6"/>
  <c r="I823" i="6"/>
  <c r="I825" i="6"/>
  <c r="I827" i="6"/>
  <c r="I829" i="6"/>
  <c r="I831" i="6"/>
  <c r="I833" i="6"/>
  <c r="I835" i="6"/>
  <c r="I837" i="6"/>
  <c r="I839" i="6"/>
  <c r="I841" i="6"/>
  <c r="I843" i="6"/>
  <c r="I845" i="6"/>
  <c r="I847" i="6"/>
  <c r="I849" i="6"/>
  <c r="H258" i="6"/>
  <c r="H372" i="6"/>
  <c r="E812" i="6"/>
  <c r="I991" i="6"/>
  <c r="I913" i="6"/>
  <c r="I915" i="6"/>
  <c r="I917" i="6"/>
  <c r="I919" i="6"/>
  <c r="I921" i="6"/>
  <c r="I923" i="6"/>
  <c r="I925" i="6"/>
  <c r="I927" i="6"/>
  <c r="I933" i="6"/>
  <c r="I885" i="6"/>
  <c r="I887" i="6"/>
  <c r="I889" i="6"/>
  <c r="I891" i="6"/>
  <c r="I893" i="6"/>
  <c r="I895" i="6"/>
  <c r="I897" i="6"/>
  <c r="I899" i="6"/>
  <c r="I901" i="6"/>
  <c r="I903" i="6"/>
  <c r="I905" i="6"/>
  <c r="I907" i="6"/>
  <c r="I879" i="6"/>
  <c r="I785" i="6"/>
  <c r="I787" i="6"/>
  <c r="I789" i="6"/>
  <c r="I791" i="6"/>
  <c r="I793" i="6"/>
  <c r="I795" i="6"/>
  <c r="I797" i="6"/>
  <c r="I799" i="6"/>
  <c r="I801" i="6"/>
  <c r="I803" i="6"/>
  <c r="I805" i="6"/>
  <c r="I807" i="6"/>
  <c r="I809" i="6"/>
  <c r="I708" i="6"/>
  <c r="I710" i="6"/>
  <c r="I712" i="6"/>
  <c r="I714" i="6"/>
  <c r="I716" i="6"/>
  <c r="I718" i="6"/>
  <c r="I630" i="6"/>
  <c r="H628" i="6"/>
  <c r="I632" i="6"/>
  <c r="I634" i="6"/>
  <c r="I636" i="6"/>
  <c r="I638" i="6"/>
  <c r="I640" i="6"/>
  <c r="I642" i="6"/>
  <c r="I644" i="6"/>
  <c r="I646" i="6"/>
  <c r="I648" i="6"/>
  <c r="I650" i="6"/>
  <c r="I652" i="6"/>
  <c r="I572" i="6"/>
  <c r="I574" i="6"/>
  <c r="I576" i="6"/>
  <c r="I578" i="6"/>
  <c r="I580" i="6"/>
  <c r="I582" i="6"/>
  <c r="I584" i="6"/>
  <c r="I586" i="6"/>
  <c r="I588" i="6"/>
  <c r="I590" i="6"/>
  <c r="I592" i="6"/>
  <c r="I594" i="6"/>
  <c r="I596" i="6"/>
  <c r="I425" i="6"/>
  <c r="I427" i="6"/>
  <c r="I429" i="6"/>
  <c r="I431" i="6"/>
  <c r="I433" i="6"/>
  <c r="I435" i="6"/>
  <c r="I437" i="6"/>
  <c r="I439" i="6"/>
  <c r="I441" i="6"/>
  <c r="I443" i="6"/>
  <c r="I445" i="6"/>
  <c r="I447" i="6"/>
  <c r="I449" i="6"/>
  <c r="I451" i="6"/>
  <c r="I453" i="6"/>
  <c r="I455" i="6"/>
  <c r="I457" i="6"/>
  <c r="I374" i="6"/>
  <c r="I376" i="6"/>
  <c r="I378" i="6"/>
  <c r="I380" i="6"/>
  <c r="I382" i="6"/>
  <c r="I384" i="6"/>
  <c r="I316" i="6"/>
  <c r="I318" i="6"/>
  <c r="I320" i="6"/>
  <c r="I322" i="6"/>
  <c r="I324" i="6"/>
  <c r="I326" i="6"/>
  <c r="I328" i="6"/>
  <c r="I330" i="6"/>
  <c r="I332" i="6"/>
  <c r="I334" i="6"/>
  <c r="I336" i="6"/>
  <c r="I287" i="6"/>
  <c r="I388" i="6"/>
  <c r="H386" i="6"/>
  <c r="E386" i="6" s="1"/>
  <c r="I231" i="6"/>
  <c r="I233" i="6"/>
  <c r="I235" i="6"/>
  <c r="I237" i="6"/>
  <c r="I238" i="6"/>
  <c r="I240" i="6"/>
  <c r="I242" i="6"/>
  <c r="I244" i="6"/>
  <c r="I246" i="6"/>
  <c r="I248" i="6"/>
  <c r="I250" i="6"/>
  <c r="I252" i="6"/>
  <c r="I254" i="6"/>
  <c r="I260" i="6"/>
  <c r="I262" i="6"/>
  <c r="I264" i="6"/>
  <c r="I266" i="6"/>
  <c r="I268" i="6"/>
  <c r="I270" i="6"/>
  <c r="I272" i="6"/>
  <c r="I274" i="6"/>
  <c r="I276" i="6"/>
  <c r="I278" i="6"/>
  <c r="I280" i="6"/>
  <c r="I282" i="6"/>
  <c r="I289" i="6"/>
  <c r="I291" i="6"/>
  <c r="I293" i="6"/>
  <c r="I295" i="6"/>
  <c r="I297" i="6"/>
  <c r="I299" i="6"/>
  <c r="I301" i="6"/>
  <c r="I303" i="6"/>
  <c r="I305" i="6"/>
  <c r="I307" i="6"/>
  <c r="I309" i="6"/>
  <c r="I311" i="6"/>
  <c r="I317" i="6"/>
  <c r="I319" i="6"/>
  <c r="I321" i="6"/>
  <c r="I323" i="6"/>
  <c r="I325" i="6"/>
  <c r="I327" i="6"/>
  <c r="I329" i="6"/>
  <c r="I331" i="6"/>
  <c r="I333" i="6"/>
  <c r="I335" i="6"/>
  <c r="I337" i="6"/>
  <c r="I343" i="6"/>
  <c r="I345" i="6"/>
  <c r="I347" i="6"/>
  <c r="I349" i="6"/>
  <c r="I351" i="6"/>
  <c r="I353" i="6"/>
  <c r="I355" i="6"/>
  <c r="I357" i="6"/>
  <c r="I359" i="6"/>
  <c r="I361" i="6"/>
  <c r="I363" i="6"/>
  <c r="I365" i="6"/>
  <c r="I367" i="6"/>
  <c r="I369" i="6"/>
  <c r="I375" i="6"/>
  <c r="I377" i="6"/>
  <c r="I379" i="6"/>
  <c r="I381" i="6"/>
  <c r="I383" i="6"/>
  <c r="I390" i="6"/>
  <c r="I392" i="6"/>
  <c r="I394" i="6"/>
  <c r="I396" i="6"/>
  <c r="I398" i="6"/>
  <c r="I400" i="6"/>
  <c r="I402" i="6"/>
  <c r="I404" i="6"/>
  <c r="I406" i="6"/>
  <c r="I408" i="6"/>
  <c r="I410" i="6"/>
  <c r="I412" i="6"/>
  <c r="I414" i="6"/>
  <c r="I416" i="6"/>
  <c r="I418" i="6"/>
  <c r="I420" i="6"/>
  <c r="I426" i="6"/>
  <c r="I428" i="6"/>
  <c r="I430" i="6"/>
  <c r="I432" i="6"/>
  <c r="I434" i="6"/>
  <c r="I436" i="6"/>
  <c r="I438" i="6"/>
  <c r="I440" i="6"/>
  <c r="I442" i="6"/>
  <c r="I444" i="6"/>
  <c r="I446" i="6"/>
  <c r="I448" i="6"/>
  <c r="I450" i="6"/>
  <c r="I452" i="6"/>
  <c r="I454" i="6"/>
  <c r="I456" i="6"/>
  <c r="I462" i="6"/>
  <c r="I464" i="6"/>
  <c r="I466" i="6"/>
  <c r="I468" i="6"/>
  <c r="I470" i="6"/>
  <c r="I472" i="6"/>
  <c r="I474" i="6"/>
  <c r="I476" i="6"/>
  <c r="I478" i="6"/>
  <c r="I480" i="6"/>
  <c r="I482" i="6"/>
  <c r="I484" i="6"/>
  <c r="I486" i="6"/>
  <c r="I488" i="6"/>
  <c r="I490" i="6"/>
  <c r="I492" i="6"/>
  <c r="I494" i="6"/>
  <c r="I496" i="6"/>
  <c r="I498" i="6"/>
  <c r="I500" i="6"/>
  <c r="I506" i="6"/>
  <c r="I508" i="6"/>
  <c r="I510" i="6"/>
  <c r="I512" i="6"/>
  <c r="I514" i="6"/>
  <c r="I516" i="6"/>
  <c r="I518" i="6"/>
  <c r="I520" i="6"/>
  <c r="I522" i="6"/>
  <c r="I524" i="6"/>
  <c r="I529" i="6"/>
  <c r="I531" i="6"/>
  <c r="I533" i="6"/>
  <c r="I535" i="6"/>
  <c r="I537" i="6"/>
  <c r="I539" i="6"/>
  <c r="I541" i="6"/>
  <c r="I543" i="6"/>
  <c r="I545" i="6"/>
  <c r="I547" i="6"/>
  <c r="I549" i="6"/>
  <c r="I551" i="6"/>
  <c r="I553" i="6"/>
  <c r="I555" i="6"/>
  <c r="I557" i="6"/>
  <c r="I559" i="6"/>
  <c r="I561" i="6"/>
  <c r="I563" i="6"/>
  <c r="I565" i="6"/>
  <c r="I567" i="6"/>
  <c r="I573" i="6"/>
  <c r="I575" i="6"/>
  <c r="I577" i="6"/>
  <c r="I579" i="6"/>
  <c r="I581" i="6"/>
  <c r="I583" i="6"/>
  <c r="I585" i="6"/>
  <c r="I587" i="6"/>
  <c r="I589" i="6"/>
  <c r="I591" i="6"/>
  <c r="I593" i="6"/>
  <c r="I595" i="6"/>
  <c r="I602" i="6"/>
  <c r="I604" i="6"/>
  <c r="I606" i="6"/>
  <c r="I608" i="6"/>
  <c r="I610" i="6"/>
  <c r="I612" i="6"/>
  <c r="I614" i="6"/>
  <c r="I616" i="6"/>
  <c r="I618" i="6"/>
  <c r="I620" i="6"/>
  <c r="I622" i="6"/>
  <c r="I624" i="6"/>
  <c r="I631" i="6"/>
  <c r="I633" i="6"/>
  <c r="I635" i="6"/>
  <c r="I637" i="6"/>
  <c r="I639" i="6"/>
  <c r="I641" i="6"/>
  <c r="I643" i="6"/>
  <c r="I645" i="6"/>
  <c r="I647" i="6"/>
  <c r="I649" i="6"/>
  <c r="I651" i="6"/>
  <c r="I658" i="6"/>
  <c r="I660" i="6"/>
  <c r="I662" i="6"/>
  <c r="I664" i="6"/>
  <c r="I666" i="6"/>
  <c r="I668" i="6"/>
  <c r="I670" i="6"/>
  <c r="I672" i="6"/>
  <c r="I674" i="6"/>
  <c r="I676" i="6"/>
  <c r="I683" i="6"/>
  <c r="I685" i="6"/>
  <c r="I687" i="6"/>
  <c r="I689" i="6"/>
  <c r="I691" i="6"/>
  <c r="I693" i="6"/>
  <c r="I695" i="6"/>
  <c r="I697" i="6"/>
  <c r="I699" i="6"/>
  <c r="I701" i="6"/>
  <c r="I703" i="6"/>
  <c r="I705" i="6"/>
  <c r="I707" i="6"/>
  <c r="I709" i="6"/>
  <c r="I711" i="6"/>
  <c r="I713" i="6"/>
  <c r="I715" i="6"/>
  <c r="I717" i="6"/>
  <c r="I719" i="6"/>
  <c r="I724" i="6"/>
  <c r="I726" i="6"/>
  <c r="I728" i="6"/>
  <c r="I730" i="6"/>
  <c r="I732" i="6"/>
  <c r="I734" i="6"/>
  <c r="I736" i="6"/>
  <c r="I738" i="6"/>
  <c r="I740" i="6"/>
  <c r="I742" i="6"/>
  <c r="I744" i="6"/>
  <c r="I746" i="6"/>
  <c r="I748" i="6"/>
  <c r="I754" i="6"/>
  <c r="I756" i="6"/>
  <c r="I758" i="6"/>
  <c r="I760" i="6"/>
  <c r="I762" i="6"/>
  <c r="I764" i="6"/>
  <c r="I766" i="6"/>
  <c r="I768" i="6"/>
  <c r="I770" i="6"/>
  <c r="I772" i="6"/>
  <c r="I774" i="6"/>
  <c r="I776" i="6"/>
  <c r="I778" i="6"/>
  <c r="I780" i="6"/>
  <c r="I786" i="6"/>
  <c r="I788" i="6"/>
  <c r="I790" i="6"/>
  <c r="I792" i="6"/>
  <c r="I794" i="6"/>
  <c r="I796" i="6"/>
  <c r="I798" i="6"/>
  <c r="I800" i="6"/>
  <c r="I802" i="6"/>
  <c r="I804" i="6"/>
  <c r="I806" i="6"/>
  <c r="I808" i="6"/>
  <c r="I810" i="6"/>
  <c r="I816" i="6"/>
  <c r="I818" i="6"/>
  <c r="I820" i="6"/>
  <c r="I822" i="6"/>
  <c r="I824" i="6"/>
  <c r="I826" i="6"/>
  <c r="I828" i="6"/>
  <c r="I830" i="6"/>
  <c r="I832" i="6"/>
  <c r="I834" i="6"/>
  <c r="I836" i="6"/>
  <c r="I838" i="6"/>
  <c r="I840" i="6"/>
  <c r="I842" i="6"/>
  <c r="I844" i="6"/>
  <c r="I846" i="6"/>
  <c r="I848" i="6"/>
  <c r="I854" i="6"/>
  <c r="I856" i="6"/>
  <c r="I858" i="6"/>
  <c r="I860" i="6"/>
  <c r="I862" i="6"/>
  <c r="I864" i="6"/>
  <c r="I866" i="6"/>
  <c r="I868" i="6"/>
  <c r="I870" i="6"/>
  <c r="I872" i="6"/>
  <c r="I874" i="6"/>
  <c r="I876" i="6"/>
  <c r="I878" i="6"/>
  <c r="I880" i="6"/>
  <c r="I886" i="6"/>
  <c r="I888" i="6"/>
  <c r="I890" i="6"/>
  <c r="I892" i="6"/>
  <c r="I894" i="6"/>
  <c r="I896" i="6"/>
  <c r="I898" i="6"/>
  <c r="I900" i="6"/>
  <c r="I902" i="6"/>
  <c r="I904" i="6"/>
  <c r="I906" i="6"/>
  <c r="I912" i="6"/>
  <c r="I914" i="6"/>
  <c r="I916" i="6"/>
  <c r="I918" i="6"/>
  <c r="I920" i="6"/>
  <c r="I922" i="6"/>
  <c r="I924" i="6"/>
  <c r="I926" i="6"/>
  <c r="I928" i="6"/>
  <c r="I930" i="6"/>
  <c r="I932" i="6"/>
  <c r="I934" i="6"/>
  <c r="I929" i="6"/>
  <c r="I931" i="6"/>
  <c r="J224" i="6"/>
  <c r="H224" i="6"/>
  <c r="J223" i="6"/>
  <c r="H223" i="6"/>
  <c r="J222" i="6"/>
  <c r="H222" i="6"/>
  <c r="J221" i="6"/>
  <c r="H221" i="6"/>
  <c r="J220" i="6"/>
  <c r="H220" i="6"/>
  <c r="J219" i="6"/>
  <c r="H219" i="6"/>
  <c r="J218" i="6"/>
  <c r="H218" i="6"/>
  <c r="J217" i="6"/>
  <c r="H217" i="6"/>
  <c r="J216" i="6"/>
  <c r="H216" i="6"/>
  <c r="J215" i="6"/>
  <c r="H215" i="6"/>
  <c r="J214" i="6"/>
  <c r="H214" i="6"/>
  <c r="J213" i="6"/>
  <c r="H213" i="6"/>
  <c r="J212" i="6"/>
  <c r="H212" i="6"/>
  <c r="J211" i="6"/>
  <c r="H211" i="6"/>
  <c r="J210" i="6"/>
  <c r="H210" i="6"/>
  <c r="J209" i="6"/>
  <c r="H209" i="6"/>
  <c r="J208" i="6"/>
  <c r="H208" i="6"/>
  <c r="J207" i="6"/>
  <c r="H207" i="6"/>
  <c r="J206" i="6"/>
  <c r="H206" i="6"/>
  <c r="J205" i="6"/>
  <c r="H205" i="6"/>
  <c r="J204" i="6"/>
  <c r="H204" i="6"/>
  <c r="J203" i="6"/>
  <c r="H203" i="6"/>
  <c r="J202" i="6"/>
  <c r="H202" i="6"/>
  <c r="J201" i="6"/>
  <c r="H201" i="6"/>
  <c r="J200" i="6"/>
  <c r="H200" i="6"/>
  <c r="J199" i="6"/>
  <c r="H199" i="6"/>
  <c r="J198" i="6"/>
  <c r="H198" i="6"/>
  <c r="I198" i="6" s="1"/>
  <c r="J197" i="6"/>
  <c r="H197" i="6"/>
  <c r="F195" i="6"/>
  <c r="E195" i="6"/>
  <c r="I883" i="6" l="1"/>
  <c r="I813" i="6"/>
  <c r="I783" i="6"/>
  <c r="I751" i="6"/>
  <c r="I570" i="6"/>
  <c r="I423" i="6"/>
  <c r="I372" i="6"/>
  <c r="I340" i="6"/>
  <c r="I314" i="6"/>
  <c r="H195" i="6"/>
  <c r="I199" i="6"/>
  <c r="I201" i="6"/>
  <c r="I203" i="6"/>
  <c r="I205" i="6"/>
  <c r="I207" i="6"/>
  <c r="I209" i="6"/>
  <c r="I211" i="6"/>
  <c r="I213" i="6"/>
  <c r="I215" i="6"/>
  <c r="I217" i="6"/>
  <c r="I219" i="6"/>
  <c r="I221" i="6"/>
  <c r="I223" i="6"/>
  <c r="I197" i="6"/>
  <c r="I200" i="6"/>
  <c r="I202" i="6"/>
  <c r="I204" i="6"/>
  <c r="I206" i="6"/>
  <c r="I208" i="6"/>
  <c r="I210" i="6"/>
  <c r="I212" i="6"/>
  <c r="I214" i="6"/>
  <c r="I216" i="6"/>
  <c r="I218" i="6"/>
  <c r="I220" i="6"/>
  <c r="I222" i="6"/>
  <c r="I224" i="6"/>
  <c r="I910" i="6"/>
  <c r="I504" i="6"/>
  <c r="I460" i="6"/>
  <c r="I227" i="6"/>
  <c r="I852" i="6"/>
  <c r="I387" i="6"/>
  <c r="I258" i="6"/>
  <c r="H194" i="6"/>
  <c r="E194" i="6" s="1"/>
  <c r="J192" i="6"/>
  <c r="H192" i="6"/>
  <c r="J191" i="6"/>
  <c r="H191" i="6"/>
  <c r="J190" i="6"/>
  <c r="H190" i="6"/>
  <c r="J189" i="6"/>
  <c r="H189" i="6"/>
  <c r="J188" i="6"/>
  <c r="H188" i="6"/>
  <c r="J187" i="6"/>
  <c r="H187" i="6"/>
  <c r="J186" i="6"/>
  <c r="H186" i="6"/>
  <c r="J185" i="6"/>
  <c r="H185" i="6"/>
  <c r="J184" i="6"/>
  <c r="H184" i="6"/>
  <c r="J183" i="6"/>
  <c r="H183" i="6"/>
  <c r="J182" i="6"/>
  <c r="H182" i="6"/>
  <c r="J181" i="6"/>
  <c r="H181" i="6"/>
  <c r="J180" i="6"/>
  <c r="H180" i="6"/>
  <c r="J179" i="6"/>
  <c r="H179" i="6"/>
  <c r="J178" i="6"/>
  <c r="H178" i="6"/>
  <c r="J177" i="6"/>
  <c r="H177" i="6"/>
  <c r="J176" i="6"/>
  <c r="H176" i="6"/>
  <c r="J175" i="6"/>
  <c r="H175" i="6"/>
  <c r="J174" i="6"/>
  <c r="H174" i="6"/>
  <c r="J173" i="6"/>
  <c r="H173" i="6"/>
  <c r="J172" i="6"/>
  <c r="H172" i="6"/>
  <c r="J171" i="6"/>
  <c r="H171" i="6"/>
  <c r="J170" i="6"/>
  <c r="H170" i="6"/>
  <c r="J169" i="6"/>
  <c r="H169" i="6"/>
  <c r="J168" i="6"/>
  <c r="H168" i="6"/>
  <c r="J167" i="6"/>
  <c r="H167" i="6"/>
  <c r="J166" i="6"/>
  <c r="H166" i="6"/>
  <c r="F164" i="6"/>
  <c r="E164" i="6"/>
  <c r="H164" i="6" l="1"/>
  <c r="I166" i="6"/>
  <c r="I168" i="6"/>
  <c r="I170" i="6"/>
  <c r="I172" i="6"/>
  <c r="I174" i="6"/>
  <c r="I176" i="6"/>
  <c r="I178" i="6"/>
  <c r="I180" i="6"/>
  <c r="I182" i="6"/>
  <c r="I184" i="6"/>
  <c r="I186" i="6"/>
  <c r="I188" i="6"/>
  <c r="I190" i="6"/>
  <c r="I192" i="6"/>
  <c r="I167" i="6"/>
  <c r="I169" i="6"/>
  <c r="I171" i="6"/>
  <c r="I173" i="6"/>
  <c r="I175" i="6"/>
  <c r="I177" i="6"/>
  <c r="I179" i="6"/>
  <c r="I181" i="6"/>
  <c r="I183" i="6"/>
  <c r="I185" i="6"/>
  <c r="I187" i="6"/>
  <c r="I189" i="6"/>
  <c r="I191" i="6"/>
  <c r="H163" i="6"/>
  <c r="E163" i="6" s="1"/>
  <c r="J161" i="6"/>
  <c r="H161" i="6"/>
  <c r="J160" i="6"/>
  <c r="H160" i="6"/>
  <c r="J159" i="6"/>
  <c r="H159" i="6"/>
  <c r="J158" i="6"/>
  <c r="H158" i="6"/>
  <c r="J157" i="6"/>
  <c r="H157" i="6"/>
  <c r="J156" i="6"/>
  <c r="H156" i="6"/>
  <c r="J155" i="6"/>
  <c r="H155" i="6"/>
  <c r="J154" i="6"/>
  <c r="H154" i="6"/>
  <c r="J153" i="6"/>
  <c r="H153" i="6"/>
  <c r="J152" i="6"/>
  <c r="H152" i="6"/>
  <c r="J151" i="6"/>
  <c r="H151" i="6"/>
  <c r="J150" i="6"/>
  <c r="H150" i="6"/>
  <c r="J149" i="6"/>
  <c r="H149" i="6"/>
  <c r="J148" i="6"/>
  <c r="H148" i="6"/>
  <c r="J147" i="6"/>
  <c r="H147" i="6"/>
  <c r="J146" i="6"/>
  <c r="H146" i="6"/>
  <c r="J145" i="6"/>
  <c r="H145" i="6"/>
  <c r="J144" i="6"/>
  <c r="H144" i="6"/>
  <c r="J143" i="6"/>
  <c r="H143" i="6"/>
  <c r="J142" i="6"/>
  <c r="H142" i="6"/>
  <c r="J141" i="6"/>
  <c r="H141" i="6"/>
  <c r="J140" i="6"/>
  <c r="H140" i="6"/>
  <c r="J139" i="6"/>
  <c r="H139" i="6"/>
  <c r="J138" i="6"/>
  <c r="H138" i="6"/>
  <c r="J137" i="6"/>
  <c r="H137" i="6"/>
  <c r="J136" i="6"/>
  <c r="H136" i="6"/>
  <c r="J135" i="6"/>
  <c r="H135" i="6"/>
  <c r="J134" i="6"/>
  <c r="H134" i="6"/>
  <c r="J133" i="6"/>
  <c r="H133" i="6"/>
  <c r="J132" i="6"/>
  <c r="H132" i="6"/>
  <c r="J131" i="6"/>
  <c r="H131" i="6"/>
  <c r="J130" i="6"/>
  <c r="H130" i="6"/>
  <c r="J129" i="6"/>
  <c r="H129" i="6"/>
  <c r="J128" i="6"/>
  <c r="H128" i="6"/>
  <c r="J127" i="6"/>
  <c r="H127" i="6"/>
  <c r="J126" i="6"/>
  <c r="H126" i="6"/>
  <c r="J125" i="6"/>
  <c r="H125" i="6"/>
  <c r="F123" i="6"/>
  <c r="H122" i="6" s="1"/>
  <c r="E123" i="6"/>
  <c r="J120" i="6"/>
  <c r="H120" i="6"/>
  <c r="J119" i="6"/>
  <c r="H119" i="6"/>
  <c r="J118" i="6"/>
  <c r="H118" i="6"/>
  <c r="J117" i="6"/>
  <c r="H117" i="6"/>
  <c r="J116" i="6"/>
  <c r="H116" i="6"/>
  <c r="J115" i="6"/>
  <c r="H115" i="6"/>
  <c r="J114" i="6"/>
  <c r="H114" i="6"/>
  <c r="J113" i="6"/>
  <c r="H113" i="6"/>
  <c r="J112" i="6"/>
  <c r="H112" i="6"/>
  <c r="J111" i="6"/>
  <c r="H111" i="6"/>
  <c r="J110" i="6"/>
  <c r="H110" i="6"/>
  <c r="J109" i="6"/>
  <c r="H109" i="6"/>
  <c r="J108" i="6"/>
  <c r="H108" i="6"/>
  <c r="J107" i="6"/>
  <c r="H107" i="6"/>
  <c r="J106" i="6"/>
  <c r="H106" i="6"/>
  <c r="J105" i="6"/>
  <c r="H105" i="6"/>
  <c r="J104" i="6"/>
  <c r="H104" i="6"/>
  <c r="J103" i="6"/>
  <c r="H103" i="6"/>
  <c r="J102" i="6"/>
  <c r="H102" i="6"/>
  <c r="J101" i="6"/>
  <c r="H101" i="6"/>
  <c r="J100" i="6"/>
  <c r="H100" i="6"/>
  <c r="J99" i="6"/>
  <c r="H99" i="6"/>
  <c r="J98" i="6"/>
  <c r="H98" i="6"/>
  <c r="J97" i="6"/>
  <c r="H97" i="6"/>
  <c r="J96" i="6"/>
  <c r="H96" i="6"/>
  <c r="J95" i="6"/>
  <c r="H95" i="6"/>
  <c r="J94" i="6"/>
  <c r="H94" i="6"/>
  <c r="J93" i="6"/>
  <c r="H93" i="6"/>
  <c r="F91" i="6"/>
  <c r="H90" i="6" s="1"/>
  <c r="E91" i="6"/>
  <c r="J88" i="6"/>
  <c r="H88" i="6"/>
  <c r="J87" i="6"/>
  <c r="H87" i="6"/>
  <c r="J86" i="6"/>
  <c r="H86" i="6"/>
  <c r="J85" i="6"/>
  <c r="H85" i="6"/>
  <c r="J84" i="6"/>
  <c r="H84" i="6"/>
  <c r="J83" i="6"/>
  <c r="H83" i="6"/>
  <c r="J82" i="6"/>
  <c r="H82" i="6"/>
  <c r="F80" i="6"/>
  <c r="E80" i="6"/>
  <c r="J77" i="6"/>
  <c r="H77" i="6"/>
  <c r="J76" i="6"/>
  <c r="H76" i="6"/>
  <c r="J75" i="6"/>
  <c r="H75" i="6"/>
  <c r="J74" i="6"/>
  <c r="H74" i="6"/>
  <c r="J73" i="6"/>
  <c r="H73" i="6"/>
  <c r="J72" i="6"/>
  <c r="H72" i="6"/>
  <c r="J71" i="6"/>
  <c r="H71" i="6"/>
  <c r="J70" i="6"/>
  <c r="H70" i="6"/>
  <c r="J69" i="6"/>
  <c r="H69" i="6"/>
  <c r="J68" i="6"/>
  <c r="H68" i="6"/>
  <c r="J67" i="6"/>
  <c r="H67" i="6"/>
  <c r="J66" i="6"/>
  <c r="H66" i="6"/>
  <c r="J65" i="6"/>
  <c r="H65" i="6"/>
  <c r="J64" i="6"/>
  <c r="H64" i="6"/>
  <c r="J63" i="6"/>
  <c r="H63" i="6"/>
  <c r="J62" i="6"/>
  <c r="H62" i="6"/>
  <c r="J61" i="6"/>
  <c r="H61" i="6"/>
  <c r="J60" i="6"/>
  <c r="H60" i="6"/>
  <c r="J59" i="6"/>
  <c r="H59" i="6"/>
  <c r="J58" i="6"/>
  <c r="H58" i="6"/>
  <c r="J57" i="6"/>
  <c r="H57" i="6"/>
  <c r="J56" i="6"/>
  <c r="H56" i="6"/>
  <c r="J55" i="6"/>
  <c r="H55" i="6"/>
  <c r="J54" i="6"/>
  <c r="H54" i="6"/>
  <c r="J53" i="6"/>
  <c r="H53" i="6"/>
  <c r="J52" i="6"/>
  <c r="H52" i="6"/>
  <c r="F50" i="6"/>
  <c r="H49" i="6" s="1"/>
  <c r="E50" i="6"/>
  <c r="J47" i="6"/>
  <c r="H47" i="6"/>
  <c r="J46" i="6"/>
  <c r="H46" i="6"/>
  <c r="N45" i="6"/>
  <c r="E122" i="6" l="1"/>
  <c r="H80" i="6"/>
  <c r="I54" i="6"/>
  <c r="I56" i="6"/>
  <c r="I58" i="6"/>
  <c r="I60" i="6"/>
  <c r="I52" i="6"/>
  <c r="H91" i="6"/>
  <c r="H50" i="6"/>
  <c r="I46" i="6"/>
  <c r="H123" i="6"/>
  <c r="I93" i="6"/>
  <c r="I95" i="6"/>
  <c r="I97" i="6"/>
  <c r="I99" i="6"/>
  <c r="I101" i="6"/>
  <c r="I103" i="6"/>
  <c r="I105" i="6"/>
  <c r="I107" i="6"/>
  <c r="I109" i="6"/>
  <c r="I111" i="6"/>
  <c r="I113" i="6"/>
  <c r="I115" i="6"/>
  <c r="I117" i="6"/>
  <c r="I119" i="6"/>
  <c r="E49" i="6"/>
  <c r="E90" i="6"/>
  <c r="I45" i="6"/>
  <c r="I47" i="6"/>
  <c r="I164" i="6"/>
  <c r="I125" i="6"/>
  <c r="I127" i="6"/>
  <c r="I129" i="6"/>
  <c r="I131" i="6"/>
  <c r="I133" i="6"/>
  <c r="I135" i="6"/>
  <c r="I137" i="6"/>
  <c r="I139" i="6"/>
  <c r="I141" i="6"/>
  <c r="I143" i="6"/>
  <c r="I145" i="6"/>
  <c r="I147" i="6"/>
  <c r="I149" i="6"/>
  <c r="I151" i="6"/>
  <c r="I153" i="6"/>
  <c r="I155" i="6"/>
  <c r="I157" i="6"/>
  <c r="I159" i="6"/>
  <c r="I161" i="6"/>
  <c r="I83" i="6"/>
  <c r="I85" i="6"/>
  <c r="I87" i="6"/>
  <c r="I62" i="6"/>
  <c r="I64" i="6"/>
  <c r="I66" i="6"/>
  <c r="I68" i="6"/>
  <c r="I70" i="6"/>
  <c r="I72" i="6"/>
  <c r="I74" i="6"/>
  <c r="I76" i="6"/>
  <c r="I81" i="6"/>
  <c r="H79" i="6"/>
  <c r="E79" i="6" s="1"/>
  <c r="I53" i="6"/>
  <c r="I55" i="6"/>
  <c r="I57" i="6"/>
  <c r="I59" i="6"/>
  <c r="I61" i="6"/>
  <c r="I63" i="6"/>
  <c r="I65" i="6"/>
  <c r="I67" i="6"/>
  <c r="I69" i="6"/>
  <c r="I71" i="6"/>
  <c r="I73" i="6"/>
  <c r="I75" i="6"/>
  <c r="I77" i="6"/>
  <c r="I82" i="6"/>
  <c r="I84" i="6"/>
  <c r="I86" i="6"/>
  <c r="I88" i="6"/>
  <c r="I94" i="6"/>
  <c r="I96" i="6"/>
  <c r="I98" i="6"/>
  <c r="I100" i="6"/>
  <c r="I102" i="6"/>
  <c r="I104" i="6"/>
  <c r="I106" i="6"/>
  <c r="I108" i="6"/>
  <c r="I110" i="6"/>
  <c r="I112" i="6"/>
  <c r="I114" i="6"/>
  <c r="I116" i="6"/>
  <c r="I118" i="6"/>
  <c r="I120" i="6"/>
  <c r="I126" i="6"/>
  <c r="I128" i="6"/>
  <c r="I130" i="6"/>
  <c r="I132" i="6"/>
  <c r="I134" i="6"/>
  <c r="I136" i="6"/>
  <c r="I138" i="6"/>
  <c r="I140" i="6"/>
  <c r="I142" i="6"/>
  <c r="I144" i="6"/>
  <c r="I146" i="6"/>
  <c r="I148" i="6"/>
  <c r="I150" i="6"/>
  <c r="I152" i="6"/>
  <c r="I154" i="6"/>
  <c r="I156" i="6"/>
  <c r="I158" i="6"/>
  <c r="I160" i="6"/>
  <c r="H44" i="6"/>
  <c r="F44" i="6"/>
  <c r="E44" i="6"/>
  <c r="M43" i="6"/>
  <c r="H43" i="6"/>
  <c r="F43" i="6"/>
  <c r="I44" i="6" l="1"/>
  <c r="I43" i="6"/>
  <c r="N43" i="6"/>
  <c r="I123" i="6"/>
  <c r="I91" i="6"/>
  <c r="I50" i="6"/>
  <c r="E43" i="6"/>
  <c r="I80" i="6"/>
  <c r="G42" i="6"/>
  <c r="J41" i="6"/>
  <c r="H41" i="6"/>
  <c r="J40" i="6"/>
  <c r="H40" i="6"/>
  <c r="J39" i="6"/>
  <c r="H39" i="6"/>
  <c r="J38" i="6"/>
  <c r="H38" i="6"/>
  <c r="J37" i="6"/>
  <c r="H37" i="6"/>
  <c r="J36" i="6"/>
  <c r="H36" i="6"/>
  <c r="J35" i="6"/>
  <c r="H35" i="6"/>
  <c r="J34" i="6"/>
  <c r="H34" i="6"/>
  <c r="J33" i="6"/>
  <c r="H33" i="6"/>
  <c r="J32" i="6"/>
  <c r="H32" i="6"/>
  <c r="J31" i="6"/>
  <c r="H31" i="6"/>
  <c r="J30" i="6"/>
  <c r="H30" i="6"/>
  <c r="J29" i="6"/>
  <c r="H29" i="6"/>
  <c r="J28" i="6"/>
  <c r="H28" i="6"/>
  <c r="I28" i="6" l="1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J27" i="6"/>
  <c r="H27" i="6" l="1"/>
  <c r="I27" i="6" s="1"/>
  <c r="J26" i="6"/>
  <c r="H26" i="6"/>
  <c r="J25" i="6"/>
  <c r="H25" i="6"/>
  <c r="J24" i="6"/>
  <c r="H24" i="6"/>
  <c r="N23" i="6"/>
  <c r="F22" i="6"/>
  <c r="E22" i="6"/>
  <c r="M21" i="6"/>
  <c r="F21" i="6"/>
  <c r="M19" i="6"/>
  <c r="N21" i="6" l="1"/>
  <c r="H22" i="6"/>
  <c r="H19" i="6" s="1"/>
  <c r="F19" i="6" s="1"/>
  <c r="E21" i="6"/>
  <c r="E18" i="6" s="1"/>
  <c r="H21" i="6"/>
  <c r="H18" i="6" s="1"/>
  <c r="F18" i="6" s="1"/>
  <c r="I23" i="6"/>
  <c r="I24" i="6"/>
  <c r="I25" i="6"/>
  <c r="I26" i="6"/>
  <c r="I21" i="6"/>
  <c r="E19" i="6"/>
  <c r="D19" i="6"/>
  <c r="L18" i="6"/>
  <c r="D18" i="6" l="1"/>
  <c r="J19" i="6"/>
  <c r="K74" i="6" s="1"/>
  <c r="I22" i="6"/>
  <c r="F17" i="6"/>
  <c r="L10" i="6"/>
  <c r="J1025" i="5"/>
  <c r="H1025" i="5"/>
  <c r="J1024" i="5"/>
  <c r="H1024" i="5"/>
  <c r="I1024" i="5" s="1"/>
  <c r="J1023" i="5"/>
  <c r="H1023" i="5"/>
  <c r="J1022" i="5"/>
  <c r="H1022" i="5"/>
  <c r="I1022" i="5" s="1"/>
  <c r="J1021" i="5"/>
  <c r="H1021" i="5"/>
  <c r="J1020" i="5"/>
  <c r="H1020" i="5"/>
  <c r="I1020" i="5" s="1"/>
  <c r="J1019" i="5"/>
  <c r="H1019" i="5"/>
  <c r="J1018" i="5"/>
  <c r="H1018" i="5"/>
  <c r="I1018" i="5" s="1"/>
  <c r="J1017" i="5"/>
  <c r="H1017" i="5"/>
  <c r="J1016" i="5"/>
  <c r="H1016" i="5"/>
  <c r="J1015" i="5"/>
  <c r="H1015" i="5"/>
  <c r="J1014" i="5"/>
  <c r="H1014" i="5"/>
  <c r="J1013" i="5"/>
  <c r="H1013" i="5"/>
  <c r="I1013" i="5" s="1"/>
  <c r="J1012" i="5"/>
  <c r="H1012" i="5"/>
  <c r="J1011" i="5"/>
  <c r="H1011" i="5"/>
  <c r="I1011" i="5" s="1"/>
  <c r="J1010" i="5"/>
  <c r="H1010" i="5"/>
  <c r="J1009" i="5"/>
  <c r="H1009" i="5"/>
  <c r="I1009" i="5" s="1"/>
  <c r="J1008" i="5"/>
  <c r="H1008" i="5"/>
  <c r="J1007" i="5"/>
  <c r="H1007" i="5"/>
  <c r="I1007" i="5" s="1"/>
  <c r="J1006" i="5"/>
  <c r="H1006" i="5"/>
  <c r="J1005" i="5"/>
  <c r="H1005" i="5"/>
  <c r="I1005" i="5" s="1"/>
  <c r="J1004" i="5"/>
  <c r="H1004" i="5"/>
  <c r="J1003" i="5"/>
  <c r="H1003" i="5"/>
  <c r="I1003" i="5" s="1"/>
  <c r="J1002" i="5"/>
  <c r="H1002" i="5"/>
  <c r="J1001" i="5"/>
  <c r="H1001" i="5"/>
  <c r="I1001" i="5" s="1"/>
  <c r="J1000" i="5"/>
  <c r="H1000" i="5"/>
  <c r="J999" i="5"/>
  <c r="H999" i="5"/>
  <c r="I999" i="5" s="1"/>
  <c r="J998" i="5"/>
  <c r="H998" i="5"/>
  <c r="J997" i="5"/>
  <c r="H997" i="5"/>
  <c r="I997" i="5" s="1"/>
  <c r="J996" i="5"/>
  <c r="H996" i="5"/>
  <c r="J995" i="5"/>
  <c r="H995" i="5"/>
  <c r="I995" i="5" s="1"/>
  <c r="J994" i="5"/>
  <c r="H994" i="5"/>
  <c r="J993" i="5"/>
  <c r="H993" i="5"/>
  <c r="I993" i="5" s="1"/>
  <c r="F991" i="5"/>
  <c r="H990" i="5" s="1"/>
  <c r="E991" i="5"/>
  <c r="J988" i="5"/>
  <c r="H988" i="5"/>
  <c r="I988" i="5" s="1"/>
  <c r="J987" i="5"/>
  <c r="H987" i="5"/>
  <c r="J986" i="5"/>
  <c r="H986" i="5"/>
  <c r="I986" i="5" s="1"/>
  <c r="J985" i="5"/>
  <c r="H985" i="5"/>
  <c r="J984" i="5"/>
  <c r="H984" i="5"/>
  <c r="I984" i="5" s="1"/>
  <c r="J983" i="5"/>
  <c r="H983" i="5"/>
  <c r="J982" i="5"/>
  <c r="H982" i="5"/>
  <c r="J981" i="5"/>
  <c r="H981" i="5"/>
  <c r="J980" i="5"/>
  <c r="H980" i="5"/>
  <c r="I980" i="5" s="1"/>
  <c r="J979" i="5"/>
  <c r="H979" i="5"/>
  <c r="J978" i="5"/>
  <c r="H978" i="5"/>
  <c r="I978" i="5" s="1"/>
  <c r="J977" i="5"/>
  <c r="H977" i="5"/>
  <c r="J976" i="5"/>
  <c r="H976" i="5"/>
  <c r="I976" i="5" s="1"/>
  <c r="I1021" i="5" l="1"/>
  <c r="K390" i="6"/>
  <c r="K239" i="6"/>
  <c r="K176" i="6"/>
  <c r="K100" i="6"/>
  <c r="K311" i="6"/>
  <c r="K32" i="6"/>
  <c r="K462" i="6"/>
  <c r="K204" i="6"/>
  <c r="K695" i="6"/>
  <c r="K135" i="6"/>
  <c r="K519" i="6"/>
  <c r="K363" i="6"/>
  <c r="K765" i="6"/>
  <c r="K443" i="6"/>
  <c r="K671" i="6"/>
  <c r="K240" i="6"/>
  <c r="K57" i="6"/>
  <c r="K541" i="6"/>
  <c r="K546" i="6"/>
  <c r="K797" i="6"/>
  <c r="K868" i="6"/>
  <c r="K879" i="6"/>
  <c r="K355" i="6"/>
  <c r="K619" i="6"/>
  <c r="K743" i="6"/>
  <c r="K1024" i="6"/>
  <c r="L11" i="6"/>
  <c r="K517" i="6"/>
  <c r="K617" i="6"/>
  <c r="K820" i="6"/>
  <c r="K494" i="6"/>
  <c r="K350" i="6"/>
  <c r="K277" i="6"/>
  <c r="K222" i="6"/>
  <c r="K99" i="6"/>
  <c r="K60" i="6"/>
  <c r="K577" i="6"/>
  <c r="K479" i="6"/>
  <c r="K584" i="6"/>
  <c r="K730" i="6"/>
  <c r="K706" i="6"/>
  <c r="K833" i="6"/>
  <c r="K972" i="6"/>
  <c r="K441" i="6"/>
  <c r="K701" i="6"/>
  <c r="K977" i="6"/>
  <c r="K677" i="6"/>
  <c r="K1023" i="6"/>
  <c r="K426" i="6"/>
  <c r="K274" i="6"/>
  <c r="K302" i="6"/>
  <c r="K167" i="6"/>
  <c r="K136" i="6"/>
  <c r="K407" i="6"/>
  <c r="K510" i="6"/>
  <c r="K658" i="6"/>
  <c r="K635" i="6"/>
  <c r="K780" i="6"/>
  <c r="K939" i="6"/>
  <c r="K1013" i="6"/>
  <c r="K544" i="6"/>
  <c r="K803" i="6"/>
  <c r="K359" i="6"/>
  <c r="K442" i="6"/>
  <c r="K366" i="6"/>
  <c r="K295" i="6"/>
  <c r="K361" i="6"/>
  <c r="K323" i="6"/>
  <c r="K213" i="6"/>
  <c r="K183" i="6"/>
  <c r="K115" i="6"/>
  <c r="K152" i="6"/>
  <c r="K76" i="6"/>
  <c r="K24" i="6"/>
  <c r="K557" i="6"/>
  <c r="K391" i="6"/>
  <c r="K463" i="6"/>
  <c r="K610" i="6"/>
  <c r="K562" i="6"/>
  <c r="K638" i="6"/>
  <c r="K711" i="6"/>
  <c r="K785" i="6"/>
  <c r="K690" i="6"/>
  <c r="K764" i="6"/>
  <c r="K817" i="6"/>
  <c r="K900" i="6"/>
  <c r="K919" i="6"/>
  <c r="K948" i="6"/>
  <c r="K405" i="6"/>
  <c r="K508" i="6"/>
  <c r="K652" i="6"/>
  <c r="K754" i="6"/>
  <c r="K893" i="6"/>
  <c r="K440" i="6"/>
  <c r="K321" i="6"/>
  <c r="K364" i="6"/>
  <c r="K211" i="6"/>
  <c r="K478" i="6"/>
  <c r="K406" i="6"/>
  <c r="K330" i="6"/>
  <c r="K255" i="6"/>
  <c r="K261" i="6"/>
  <c r="K237" i="6"/>
  <c r="K192" i="6"/>
  <c r="K151" i="6"/>
  <c r="K75" i="6"/>
  <c r="K116" i="6"/>
  <c r="K40" i="6"/>
  <c r="K498" i="6"/>
  <c r="K593" i="6"/>
  <c r="K427" i="6"/>
  <c r="K495" i="6"/>
  <c r="K530" i="6"/>
  <c r="K603" i="6"/>
  <c r="K674" i="6"/>
  <c r="K746" i="6"/>
  <c r="K651" i="6"/>
  <c r="K727" i="6"/>
  <c r="K800" i="6"/>
  <c r="K849" i="6"/>
  <c r="K842" i="6"/>
  <c r="K988" i="6"/>
  <c r="K575" i="6"/>
  <c r="K477" i="6"/>
  <c r="K582" i="6"/>
  <c r="K771" i="6"/>
  <c r="K874" i="6"/>
  <c r="K966" i="6"/>
  <c r="K293" i="6"/>
  <c r="K113" i="6"/>
  <c r="K535" i="6"/>
  <c r="K470" i="6"/>
  <c r="K434" i="6"/>
  <c r="K398" i="6"/>
  <c r="K358" i="6"/>
  <c r="K322" i="6"/>
  <c r="K282" i="6"/>
  <c r="K247" i="6"/>
  <c r="K343" i="6"/>
  <c r="K248" i="6"/>
  <c r="K310" i="6"/>
  <c r="K224" i="6"/>
  <c r="K205" i="6"/>
  <c r="K184" i="6"/>
  <c r="K175" i="6"/>
  <c r="K143" i="6"/>
  <c r="K107" i="6"/>
  <c r="K67" i="6"/>
  <c r="K144" i="6"/>
  <c r="K108" i="6"/>
  <c r="K68" i="6"/>
  <c r="K36" i="6"/>
  <c r="K549" i="6"/>
  <c r="K585" i="6"/>
  <c r="K379" i="6"/>
  <c r="K415" i="6"/>
  <c r="K451" i="6"/>
  <c r="K487" i="6"/>
  <c r="K602" i="6"/>
  <c r="K518" i="6"/>
  <c r="K554" i="6"/>
  <c r="K592" i="6"/>
  <c r="K630" i="6"/>
  <c r="K666" i="6"/>
  <c r="K703" i="6"/>
  <c r="K738" i="6"/>
  <c r="K773" i="6"/>
  <c r="K643" i="6"/>
  <c r="K682" i="6"/>
  <c r="K714" i="6"/>
  <c r="K756" i="6"/>
  <c r="K792" i="6"/>
  <c r="K805" i="6"/>
  <c r="K841" i="6"/>
  <c r="K880" i="6"/>
  <c r="K826" i="6"/>
  <c r="K899" i="6"/>
  <c r="K980" i="6"/>
  <c r="K940" i="6"/>
  <c r="K555" i="6"/>
  <c r="K389" i="6"/>
  <c r="K457" i="6"/>
  <c r="K608" i="6"/>
  <c r="K560" i="6"/>
  <c r="K636" i="6"/>
  <c r="K736" i="6"/>
  <c r="K712" i="6"/>
  <c r="K839" i="6"/>
  <c r="K857" i="6"/>
  <c r="K1002" i="6"/>
  <c r="K476" i="6"/>
  <c r="K328" i="6"/>
  <c r="K254" i="6"/>
  <c r="K190" i="6"/>
  <c r="K73" i="6"/>
  <c r="K181" i="6"/>
  <c r="K150" i="6"/>
  <c r="K486" i="6"/>
  <c r="K450" i="6"/>
  <c r="K414" i="6"/>
  <c r="K378" i="6"/>
  <c r="K342" i="6"/>
  <c r="K303" i="6"/>
  <c r="K266" i="6"/>
  <c r="K230" i="6"/>
  <c r="K269" i="6"/>
  <c r="K331" i="6"/>
  <c r="K294" i="6"/>
  <c r="K221" i="6"/>
  <c r="K214" i="6"/>
  <c r="K191" i="6"/>
  <c r="K159" i="6"/>
  <c r="K127" i="6"/>
  <c r="K87" i="6"/>
  <c r="K160" i="6"/>
  <c r="K128" i="6"/>
  <c r="K88" i="6"/>
  <c r="K52" i="6"/>
  <c r="K31" i="6"/>
  <c r="K533" i="6"/>
  <c r="K565" i="6"/>
  <c r="K347" i="6"/>
  <c r="K399" i="6"/>
  <c r="K435" i="6"/>
  <c r="K471" i="6"/>
  <c r="K511" i="6"/>
  <c r="K499" i="6"/>
  <c r="K538" i="6"/>
  <c r="K576" i="6"/>
  <c r="K611" i="6"/>
  <c r="K646" i="6"/>
  <c r="K687" i="6"/>
  <c r="K719" i="6"/>
  <c r="K757" i="6"/>
  <c r="K622" i="6"/>
  <c r="K663" i="6"/>
  <c r="K698" i="6"/>
  <c r="K735" i="6"/>
  <c r="K772" i="6"/>
  <c r="K789" i="6"/>
  <c r="K825" i="6"/>
  <c r="K860" i="6"/>
  <c r="K920" i="6"/>
  <c r="K863" i="6"/>
  <c r="K959" i="6"/>
  <c r="K1008" i="6"/>
  <c r="K997" i="6"/>
  <c r="K591" i="6"/>
  <c r="K425" i="6"/>
  <c r="K493" i="6"/>
  <c r="K524" i="6"/>
  <c r="K601" i="6"/>
  <c r="K672" i="6"/>
  <c r="K641" i="6"/>
  <c r="K790" i="6"/>
  <c r="K914" i="6"/>
  <c r="K929" i="6"/>
  <c r="K953" i="6"/>
  <c r="K404" i="6"/>
  <c r="K253" i="6"/>
  <c r="K235" i="6"/>
  <c r="K149" i="6"/>
  <c r="K547" i="6"/>
  <c r="K25" i="6"/>
  <c r="K33" i="6"/>
  <c r="K41" i="6"/>
  <c r="K62" i="6"/>
  <c r="K82" i="6"/>
  <c r="K102" i="6"/>
  <c r="K118" i="6"/>
  <c r="K138" i="6"/>
  <c r="K154" i="6"/>
  <c r="K59" i="6"/>
  <c r="K77" i="6"/>
  <c r="K101" i="6"/>
  <c r="K117" i="6"/>
  <c r="K137" i="6"/>
  <c r="K153" i="6"/>
  <c r="K169" i="6"/>
  <c r="K185" i="6"/>
  <c r="K178" i="6"/>
  <c r="K198" i="6"/>
  <c r="K199" i="6"/>
  <c r="K215" i="6"/>
  <c r="K206" i="6"/>
  <c r="K288" i="6"/>
  <c r="K304" i="6"/>
  <c r="K325" i="6"/>
  <c r="K242" i="6"/>
  <c r="K263" i="6"/>
  <c r="K279" i="6"/>
  <c r="K375" i="6"/>
  <c r="K241" i="6"/>
  <c r="K260" i="6"/>
  <c r="K276" i="6"/>
  <c r="K297" i="6"/>
  <c r="K316" i="6"/>
  <c r="K332" i="6"/>
  <c r="K352" i="6"/>
  <c r="K368" i="6"/>
  <c r="K392" i="6"/>
  <c r="K408" i="6"/>
  <c r="K428" i="6"/>
  <c r="K444" i="6"/>
  <c r="K464" i="6"/>
  <c r="K480" i="6"/>
  <c r="K496" i="6"/>
  <c r="K1019" i="6"/>
  <c r="K1003" i="6"/>
  <c r="K951" i="6"/>
  <c r="K943" i="6"/>
  <c r="K961" i="6"/>
  <c r="K1014" i="6"/>
  <c r="K998" i="6"/>
  <c r="K983" i="6"/>
  <c r="K975" i="6"/>
  <c r="K964" i="6"/>
  <c r="K925" i="6"/>
  <c r="K905" i="6"/>
  <c r="K889" i="6"/>
  <c r="K869" i="6"/>
  <c r="K848" i="6"/>
  <c r="K832" i="6"/>
  <c r="K816" i="6"/>
  <c r="K926" i="6"/>
  <c r="K906" i="6"/>
  <c r="K890" i="6"/>
  <c r="K870" i="6"/>
  <c r="K854" i="6"/>
  <c r="K835" i="6"/>
  <c r="K819" i="6"/>
  <c r="K799" i="6"/>
  <c r="K802" i="6"/>
  <c r="K786" i="6"/>
  <c r="K766" i="6"/>
  <c r="K745" i="6"/>
  <c r="K729" i="6"/>
  <c r="K708" i="6"/>
  <c r="K692" i="6"/>
  <c r="K673" i="6"/>
  <c r="K657" i="6"/>
  <c r="K637" i="6"/>
  <c r="K787" i="6"/>
  <c r="K767" i="6"/>
  <c r="K748" i="6"/>
  <c r="K732" i="6"/>
  <c r="K713" i="6"/>
  <c r="K697" i="6"/>
  <c r="K28" i="6"/>
  <c r="K37" i="6"/>
  <c r="K54" i="6"/>
  <c r="K70" i="6"/>
  <c r="K94" i="6"/>
  <c r="K110" i="6"/>
  <c r="K130" i="6"/>
  <c r="K146" i="6"/>
  <c r="K47" i="6"/>
  <c r="K69" i="6"/>
  <c r="K93" i="6"/>
  <c r="K109" i="6"/>
  <c r="K129" i="6"/>
  <c r="K145" i="6"/>
  <c r="K161" i="6"/>
  <c r="K177" i="6"/>
  <c r="K166" i="6"/>
  <c r="K186" i="6"/>
  <c r="K216" i="6"/>
  <c r="K207" i="6"/>
  <c r="K223" i="6"/>
  <c r="K231" i="6"/>
  <c r="K296" i="6"/>
  <c r="K317" i="6"/>
  <c r="K333" i="6"/>
  <c r="K250" i="6"/>
  <c r="K271" i="6"/>
  <c r="K349" i="6"/>
  <c r="K232" i="6"/>
  <c r="K249" i="6"/>
  <c r="K268" i="6"/>
  <c r="K289" i="6"/>
  <c r="K305" i="6"/>
  <c r="K324" i="6"/>
  <c r="K344" i="6"/>
  <c r="K360" i="6"/>
  <c r="K380" i="6"/>
  <c r="K400" i="6"/>
  <c r="K416" i="6"/>
  <c r="K436" i="6"/>
  <c r="K452" i="6"/>
  <c r="K472" i="6"/>
  <c r="K488" i="6"/>
  <c r="K539" i="6"/>
  <c r="K1011" i="6"/>
  <c r="K995" i="6"/>
  <c r="K947" i="6"/>
  <c r="K968" i="6"/>
  <c r="K1022" i="6"/>
  <c r="K1006" i="6"/>
  <c r="K987" i="6"/>
  <c r="K979" i="6"/>
  <c r="K971" i="6"/>
  <c r="K933" i="6"/>
  <c r="K917" i="6"/>
  <c r="K897" i="6"/>
  <c r="K877" i="6"/>
  <c r="K861" i="6"/>
  <c r="K840" i="6"/>
  <c r="K824" i="6"/>
  <c r="K934" i="6"/>
  <c r="K918" i="6"/>
  <c r="K898" i="6"/>
  <c r="K878" i="6"/>
  <c r="K862" i="6"/>
  <c r="K843" i="6"/>
  <c r="K827" i="6"/>
  <c r="K807" i="6"/>
  <c r="K791" i="6"/>
  <c r="K794" i="6"/>
  <c r="K774" i="6"/>
  <c r="K758" i="6"/>
  <c r="K737" i="6"/>
  <c r="K716" i="6"/>
  <c r="K700" i="6"/>
  <c r="K684" i="6"/>
  <c r="K665" i="6"/>
  <c r="K645" i="6"/>
  <c r="K624" i="6"/>
  <c r="K775" i="6"/>
  <c r="K759" i="6"/>
  <c r="K740" i="6"/>
  <c r="K724" i="6"/>
  <c r="K705" i="6"/>
  <c r="K689" i="6"/>
  <c r="K27" i="6"/>
  <c r="K61" i="6"/>
  <c r="K86" i="6"/>
  <c r="K126" i="6"/>
  <c r="K158" i="6"/>
  <c r="K85" i="6"/>
  <c r="K125" i="6"/>
  <c r="K157" i="6"/>
  <c r="K189" i="6"/>
  <c r="K208" i="6"/>
  <c r="K219" i="6"/>
  <c r="K292" i="6"/>
  <c r="K329" i="6"/>
  <c r="K267" i="6"/>
  <c r="K229" i="6"/>
  <c r="K264" i="6"/>
  <c r="K301" i="6"/>
  <c r="K336" i="6"/>
  <c r="K376" i="6"/>
  <c r="K412" i="6"/>
  <c r="K448" i="6"/>
  <c r="K484" i="6"/>
  <c r="K1015" i="6"/>
  <c r="K949" i="6"/>
  <c r="K1025" i="6"/>
  <c r="K994" i="6"/>
  <c r="K973" i="6"/>
  <c r="K921" i="6"/>
  <c r="K885" i="6"/>
  <c r="K844" i="6"/>
  <c r="K808" i="6"/>
  <c r="K902" i="6"/>
  <c r="K866" i="6"/>
  <c r="K831" i="6"/>
  <c r="K795" i="6"/>
  <c r="K778" i="6"/>
  <c r="K741" i="6"/>
  <c r="K704" i="6"/>
  <c r="K669" i="6"/>
  <c r="K633" i="6"/>
  <c r="K763" i="6"/>
  <c r="K728" i="6"/>
  <c r="K693" i="6"/>
  <c r="K668" i="6"/>
  <c r="K648" i="6"/>
  <c r="K632" i="6"/>
  <c r="K613" i="6"/>
  <c r="K594" i="6"/>
  <c r="K578" i="6"/>
  <c r="K556" i="6"/>
  <c r="K540" i="6"/>
  <c r="K520" i="6"/>
  <c r="K501" i="6"/>
  <c r="K604" i="6"/>
  <c r="K513" i="6"/>
  <c r="K489" i="6"/>
  <c r="K473" i="6"/>
  <c r="K453" i="6"/>
  <c r="K437" i="6"/>
  <c r="K417" i="6"/>
  <c r="K401" i="6"/>
  <c r="K381" i="6"/>
  <c r="K351" i="6"/>
  <c r="K587" i="6"/>
  <c r="K567" i="6"/>
  <c r="K551" i="6"/>
  <c r="K1009" i="6"/>
  <c r="K993" i="6"/>
  <c r="K946" i="6"/>
  <c r="K967" i="6"/>
  <c r="K1020" i="6"/>
  <c r="K1004" i="6"/>
  <c r="K986" i="6"/>
  <c r="K978" i="6"/>
  <c r="K970" i="6"/>
  <c r="K931" i="6"/>
  <c r="K915" i="6"/>
  <c r="K895" i="6"/>
  <c r="K875" i="6"/>
  <c r="K859" i="6"/>
  <c r="K838" i="6"/>
  <c r="K822" i="6"/>
  <c r="K932" i="6"/>
  <c r="K916" i="6"/>
  <c r="K896" i="6"/>
  <c r="K876" i="6"/>
  <c r="K35" i="6"/>
  <c r="K66" i="6"/>
  <c r="K106" i="6"/>
  <c r="K142" i="6"/>
  <c r="K65" i="6"/>
  <c r="K105" i="6"/>
  <c r="K141" i="6"/>
  <c r="K173" i="6"/>
  <c r="K182" i="6"/>
  <c r="K203" i="6"/>
  <c r="K212" i="6"/>
  <c r="K308" i="6"/>
  <c r="K246" i="6"/>
  <c r="K287" i="6"/>
  <c r="K245" i="6"/>
  <c r="K280" i="6"/>
  <c r="K320" i="6"/>
  <c r="K356" i="6"/>
  <c r="K396" i="6"/>
  <c r="K432" i="6"/>
  <c r="K468" i="6"/>
  <c r="K531" i="6"/>
  <c r="K999" i="6"/>
  <c r="K941" i="6"/>
  <c r="K1010" i="6"/>
  <c r="K981" i="6"/>
  <c r="K960" i="6"/>
  <c r="K901" i="6"/>
  <c r="K865" i="6"/>
  <c r="K828" i="6"/>
  <c r="K922" i="6"/>
  <c r="K886" i="6"/>
  <c r="K847" i="6"/>
  <c r="K815" i="6"/>
  <c r="K798" i="6"/>
  <c r="K762" i="6"/>
  <c r="K725" i="6"/>
  <c r="K688" i="6"/>
  <c r="K649" i="6"/>
  <c r="K779" i="6"/>
  <c r="K744" i="6"/>
  <c r="K709" i="6"/>
  <c r="K676" i="6"/>
  <c r="K660" i="6"/>
  <c r="K640" i="6"/>
  <c r="K621" i="6"/>
  <c r="K605" i="6"/>
  <c r="K586" i="6"/>
  <c r="K564" i="6"/>
  <c r="K548" i="6"/>
  <c r="K532" i="6"/>
  <c r="K512" i="6"/>
  <c r="K612" i="6"/>
  <c r="K521" i="6"/>
  <c r="K497" i="6"/>
  <c r="K481" i="6"/>
  <c r="K465" i="6"/>
  <c r="K445" i="6"/>
  <c r="K429" i="6"/>
  <c r="K409" i="6"/>
  <c r="K393" i="6"/>
  <c r="K365" i="6"/>
  <c r="K595" i="6"/>
  <c r="K579" i="6"/>
  <c r="K559" i="6"/>
  <c r="K1017" i="6"/>
  <c r="K1001" i="6"/>
  <c r="K950" i="6"/>
  <c r="K942" i="6"/>
  <c r="K958" i="6"/>
  <c r="K1012" i="6"/>
  <c r="K996" i="6"/>
  <c r="K982" i="6"/>
  <c r="K974" i="6"/>
  <c r="K963" i="6"/>
  <c r="K923" i="6"/>
  <c r="K903" i="6"/>
  <c r="K887" i="6"/>
  <c r="K867" i="6"/>
  <c r="K846" i="6"/>
  <c r="K830" i="6"/>
  <c r="K810" i="6"/>
  <c r="K924" i="6"/>
  <c r="K904" i="6"/>
  <c r="K888" i="6"/>
  <c r="K500" i="6"/>
  <c r="K482" i="6"/>
  <c r="K466" i="6"/>
  <c r="K446" i="6"/>
  <c r="K430" i="6"/>
  <c r="K410" i="6"/>
  <c r="K394" i="6"/>
  <c r="K374" i="6"/>
  <c r="K354" i="6"/>
  <c r="K334" i="6"/>
  <c r="K318" i="6"/>
  <c r="K299" i="6"/>
  <c r="K278" i="6"/>
  <c r="K262" i="6"/>
  <c r="K243" i="6"/>
  <c r="K377" i="6"/>
  <c r="K281" i="6"/>
  <c r="K265" i="6"/>
  <c r="K244" i="6"/>
  <c r="K327" i="6"/>
  <c r="K306" i="6"/>
  <c r="K290" i="6"/>
  <c r="K210" i="6"/>
  <c r="K217" i="6"/>
  <c r="K201" i="6"/>
  <c r="K200" i="6"/>
  <c r="K180" i="6"/>
  <c r="K187" i="6"/>
  <c r="K171" i="6"/>
  <c r="K155" i="6"/>
  <c r="K139" i="6"/>
  <c r="K119" i="6"/>
  <c r="K103" i="6"/>
  <c r="K83" i="6"/>
  <c r="K63" i="6"/>
  <c r="K156" i="6"/>
  <c r="K140" i="6"/>
  <c r="K120" i="6"/>
  <c r="K104" i="6"/>
  <c r="K84" i="6"/>
  <c r="K64" i="6"/>
  <c r="K46" i="6"/>
  <c r="K34" i="6"/>
  <c r="K26" i="6"/>
  <c r="K529" i="6"/>
  <c r="K545" i="6"/>
  <c r="K561" i="6"/>
  <c r="K581" i="6"/>
  <c r="K337" i="6"/>
  <c r="K367" i="6"/>
  <c r="K395" i="6"/>
  <c r="K411" i="6"/>
  <c r="K431" i="6"/>
  <c r="K447" i="6"/>
  <c r="K467" i="6"/>
  <c r="K483" i="6"/>
  <c r="K507" i="6"/>
  <c r="K523" i="6"/>
  <c r="K614" i="6"/>
  <c r="K514" i="6"/>
  <c r="K534" i="6"/>
  <c r="K550" i="6"/>
  <c r="K566" i="6"/>
  <c r="K588" i="6"/>
  <c r="K607" i="6"/>
  <c r="K623" i="6"/>
  <c r="K642" i="6"/>
  <c r="K662" i="6"/>
  <c r="K683" i="6"/>
  <c r="K699" i="6"/>
  <c r="K715" i="6"/>
  <c r="K734" i="6"/>
  <c r="K753" i="6"/>
  <c r="K769" i="6"/>
  <c r="K618" i="6"/>
  <c r="K639" i="6"/>
  <c r="K659" i="6"/>
  <c r="K675" i="6"/>
  <c r="K694" i="6"/>
  <c r="K710" i="6"/>
  <c r="K731" i="6"/>
  <c r="K747" i="6"/>
  <c r="K768" i="6"/>
  <c r="K788" i="6"/>
  <c r="K804" i="6"/>
  <c r="K801" i="6"/>
  <c r="K821" i="6"/>
  <c r="K837" i="6"/>
  <c r="K856" i="6"/>
  <c r="K872" i="6"/>
  <c r="K912" i="6"/>
  <c r="K818" i="6"/>
  <c r="K855" i="6"/>
  <c r="K891" i="6"/>
  <c r="K927" i="6"/>
  <c r="K976" i="6"/>
  <c r="K1000" i="6"/>
  <c r="K962" i="6"/>
  <c r="K952" i="6"/>
  <c r="K1021" i="6"/>
  <c r="K583" i="6"/>
  <c r="K369" i="6"/>
  <c r="K413" i="6"/>
  <c r="K449" i="6"/>
  <c r="K485" i="6"/>
  <c r="K572" i="6"/>
  <c r="K516" i="6"/>
  <c r="K552" i="6"/>
  <c r="K590" i="6"/>
  <c r="K625" i="6"/>
  <c r="K664" i="6"/>
  <c r="K717" i="6"/>
  <c r="K620" i="6"/>
  <c r="K696" i="6"/>
  <c r="K770" i="6"/>
  <c r="K823" i="6"/>
  <c r="K894" i="6"/>
  <c r="K836" i="6"/>
  <c r="K913" i="6"/>
  <c r="K985" i="6"/>
  <c r="K945" i="6"/>
  <c r="K492" i="6"/>
  <c r="K420" i="6"/>
  <c r="K348" i="6"/>
  <c r="K272" i="6"/>
  <c r="K275" i="6"/>
  <c r="K300" i="6"/>
  <c r="K220" i="6"/>
  <c r="K172" i="6"/>
  <c r="K97" i="6"/>
  <c r="K134" i="6"/>
  <c r="K58" i="6"/>
  <c r="K114" i="6"/>
  <c r="K39" i="6"/>
  <c r="K543" i="6"/>
  <c r="K490" i="6"/>
  <c r="K474" i="6"/>
  <c r="K454" i="6"/>
  <c r="K438" i="6"/>
  <c r="K418" i="6"/>
  <c r="K402" i="6"/>
  <c r="K382" i="6"/>
  <c r="K362" i="6"/>
  <c r="K346" i="6"/>
  <c r="K326" i="6"/>
  <c r="K307" i="6"/>
  <c r="K291" i="6"/>
  <c r="K270" i="6"/>
  <c r="K251" i="6"/>
  <c r="K234" i="6"/>
  <c r="K357" i="6"/>
  <c r="K273" i="6"/>
  <c r="K252" i="6"/>
  <c r="K335" i="6"/>
  <c r="K319" i="6"/>
  <c r="K298" i="6"/>
  <c r="K233" i="6"/>
  <c r="K197" i="6"/>
  <c r="K209" i="6"/>
  <c r="K218" i="6"/>
  <c r="K188" i="6"/>
  <c r="K170" i="6"/>
  <c r="K179" i="6"/>
  <c r="K168" i="6"/>
  <c r="K147" i="6"/>
  <c r="K131" i="6"/>
  <c r="K111" i="6"/>
  <c r="K95" i="6"/>
  <c r="K71" i="6"/>
  <c r="K53" i="6"/>
  <c r="K148" i="6"/>
  <c r="K132" i="6"/>
  <c r="K112" i="6"/>
  <c r="K96" i="6"/>
  <c r="K72" i="6"/>
  <c r="K56" i="6"/>
  <c r="K38" i="6"/>
  <c r="K29" i="6"/>
  <c r="K537" i="6"/>
  <c r="K553" i="6"/>
  <c r="K573" i="6"/>
  <c r="K589" i="6"/>
  <c r="K353" i="6"/>
  <c r="K383" i="6"/>
  <c r="K403" i="6"/>
  <c r="K419" i="6"/>
  <c r="K439" i="6"/>
  <c r="K455" i="6"/>
  <c r="K475" i="6"/>
  <c r="K491" i="6"/>
  <c r="K515" i="6"/>
  <c r="K606" i="6"/>
  <c r="K506" i="6"/>
  <c r="K522" i="6"/>
  <c r="K542" i="6"/>
  <c r="K558" i="6"/>
  <c r="K580" i="6"/>
  <c r="K596" i="6"/>
  <c r="K615" i="6"/>
  <c r="K634" i="6"/>
  <c r="K650" i="6"/>
  <c r="K670" i="6"/>
  <c r="K691" i="6"/>
  <c r="K707" i="6"/>
  <c r="K726" i="6"/>
  <c r="K742" i="6"/>
  <c r="K761" i="6"/>
  <c r="K777" i="6"/>
  <c r="K631" i="6"/>
  <c r="K647" i="6"/>
  <c r="K667" i="6"/>
  <c r="K686" i="6"/>
  <c r="K702" i="6"/>
  <c r="K718" i="6"/>
  <c r="K739" i="6"/>
  <c r="K760" i="6"/>
  <c r="K776" i="6"/>
  <c r="K796" i="6"/>
  <c r="K793" i="6"/>
  <c r="K809" i="6"/>
  <c r="K829" i="6"/>
  <c r="K845" i="6"/>
  <c r="K864" i="6"/>
  <c r="K892" i="6"/>
  <c r="K928" i="6"/>
  <c r="K834" i="6"/>
  <c r="K871" i="6"/>
  <c r="K907" i="6"/>
  <c r="K965" i="6"/>
  <c r="K984" i="6"/>
  <c r="K1016" i="6"/>
  <c r="K944" i="6"/>
  <c r="K1005" i="6"/>
  <c r="K563" i="6"/>
  <c r="K345" i="6"/>
  <c r="K397" i="6"/>
  <c r="K433" i="6"/>
  <c r="K469" i="6"/>
  <c r="K509" i="6"/>
  <c r="K616" i="6"/>
  <c r="K536" i="6"/>
  <c r="K574" i="6"/>
  <c r="K609" i="6"/>
  <c r="K644" i="6"/>
  <c r="K685" i="6"/>
  <c r="K755" i="6"/>
  <c r="K661" i="6"/>
  <c r="K733" i="6"/>
  <c r="K806" i="6"/>
  <c r="K858" i="6"/>
  <c r="K930" i="6"/>
  <c r="K873" i="6"/>
  <c r="K969" i="6"/>
  <c r="K1018" i="6"/>
  <c r="K1007" i="6"/>
  <c r="K456" i="6"/>
  <c r="K384" i="6"/>
  <c r="K309" i="6"/>
  <c r="K236" i="6"/>
  <c r="K238" i="6"/>
  <c r="K202" i="6"/>
  <c r="K174" i="6"/>
  <c r="K133" i="6"/>
  <c r="K55" i="6"/>
  <c r="K98" i="6"/>
  <c r="K30" i="6"/>
  <c r="I979" i="5"/>
  <c r="I1002" i="5"/>
  <c r="E990" i="5"/>
  <c r="I994" i="5"/>
  <c r="I1010" i="5"/>
  <c r="I985" i="5"/>
  <c r="I998" i="5"/>
  <c r="I1006" i="5"/>
  <c r="I1014" i="5"/>
  <c r="I1015" i="5"/>
  <c r="I1016" i="5"/>
  <c r="I1017" i="5"/>
  <c r="I1025" i="5"/>
  <c r="I977" i="5"/>
  <c r="I981" i="5"/>
  <c r="I982" i="5"/>
  <c r="I983" i="5"/>
  <c r="I987" i="5"/>
  <c r="H991" i="5"/>
  <c r="I996" i="5"/>
  <c r="I1000" i="5"/>
  <c r="I1004" i="5"/>
  <c r="I1008" i="5"/>
  <c r="I1012" i="5"/>
  <c r="I1019" i="5"/>
  <c r="I1023" i="5"/>
  <c r="J975" i="5"/>
  <c r="H975" i="5"/>
  <c r="J974" i="5"/>
  <c r="H974" i="5"/>
  <c r="I974" i="5" s="1"/>
  <c r="J973" i="5"/>
  <c r="H973" i="5"/>
  <c r="J972" i="5"/>
  <c r="H972" i="5"/>
  <c r="I972" i="5" s="1"/>
  <c r="J971" i="5"/>
  <c r="H971" i="5"/>
  <c r="J970" i="5"/>
  <c r="H970" i="5"/>
  <c r="I970" i="5" s="1"/>
  <c r="J969" i="5"/>
  <c r="H969" i="5"/>
  <c r="J968" i="5"/>
  <c r="H968" i="5"/>
  <c r="I968" i="5" s="1"/>
  <c r="J967" i="5"/>
  <c r="H967" i="5"/>
  <c r="J966" i="5"/>
  <c r="H966" i="5"/>
  <c r="I966" i="5" s="1"/>
  <c r="J965" i="5"/>
  <c r="H965" i="5"/>
  <c r="J964" i="5"/>
  <c r="H964" i="5"/>
  <c r="I964" i="5" s="1"/>
  <c r="J963" i="5"/>
  <c r="H963" i="5"/>
  <c r="J962" i="5"/>
  <c r="H962" i="5"/>
  <c r="I962" i="5" s="1"/>
  <c r="J961" i="5"/>
  <c r="H961" i="5"/>
  <c r="I961" i="5" s="1"/>
  <c r="J960" i="5"/>
  <c r="H960" i="5"/>
  <c r="I960" i="5" s="1"/>
  <c r="J959" i="5"/>
  <c r="H959" i="5"/>
  <c r="J958" i="5"/>
  <c r="H958" i="5"/>
  <c r="I958" i="5" s="1"/>
  <c r="F956" i="5"/>
  <c r="H955" i="5" s="1"/>
  <c r="E956" i="5"/>
  <c r="J953" i="5"/>
  <c r="H953" i="5"/>
  <c r="I953" i="5" s="1"/>
  <c r="J952" i="5"/>
  <c r="H952" i="5"/>
  <c r="J951" i="5"/>
  <c r="H951" i="5"/>
  <c r="I951" i="5" s="1"/>
  <c r="J950" i="5"/>
  <c r="H950" i="5"/>
  <c r="J949" i="5"/>
  <c r="H949" i="5"/>
  <c r="I949" i="5" s="1"/>
  <c r="J948" i="5"/>
  <c r="H948" i="5"/>
  <c r="J947" i="5"/>
  <c r="H947" i="5"/>
  <c r="I947" i="5" s="1"/>
  <c r="J946" i="5"/>
  <c r="H946" i="5"/>
  <c r="J945" i="5"/>
  <c r="H945" i="5"/>
  <c r="I945" i="5" s="1"/>
  <c r="J944" i="5"/>
  <c r="H944" i="5"/>
  <c r="J943" i="5"/>
  <c r="H943" i="5"/>
  <c r="I943" i="5" s="1"/>
  <c r="J942" i="5"/>
  <c r="H942" i="5"/>
  <c r="J941" i="5"/>
  <c r="H941" i="5"/>
  <c r="I941" i="5" s="1"/>
  <c r="J940" i="5"/>
  <c r="H940" i="5"/>
  <c r="J939" i="5"/>
  <c r="H939" i="5"/>
  <c r="I939" i="5" s="1"/>
  <c r="K19" i="6" l="1"/>
  <c r="I965" i="5"/>
  <c r="I946" i="5"/>
  <c r="E955" i="5"/>
  <c r="I959" i="5"/>
  <c r="I973" i="5"/>
  <c r="I991" i="5"/>
  <c r="I942" i="5"/>
  <c r="I950" i="5"/>
  <c r="I969" i="5"/>
  <c r="I940" i="5"/>
  <c r="I944" i="5"/>
  <c r="I948" i="5"/>
  <c r="I952" i="5"/>
  <c r="H956" i="5"/>
  <c r="I963" i="5"/>
  <c r="I967" i="5"/>
  <c r="I971" i="5"/>
  <c r="I975" i="5"/>
  <c r="H937" i="5"/>
  <c r="F937" i="5"/>
  <c r="H936" i="5" s="1"/>
  <c r="E937" i="5"/>
  <c r="J934" i="5"/>
  <c r="H934" i="5"/>
  <c r="I934" i="5" s="1"/>
  <c r="J933" i="5"/>
  <c r="H933" i="5"/>
  <c r="J932" i="5"/>
  <c r="H932" i="5"/>
  <c r="I932" i="5" s="1"/>
  <c r="J931" i="5"/>
  <c r="H931" i="5"/>
  <c r="J930" i="5"/>
  <c r="H930" i="5"/>
  <c r="I930" i="5" s="1"/>
  <c r="J929" i="5"/>
  <c r="H929" i="5"/>
  <c r="J928" i="5"/>
  <c r="H928" i="5"/>
  <c r="J927" i="5"/>
  <c r="H927" i="5"/>
  <c r="J926" i="5"/>
  <c r="H926" i="5"/>
  <c r="I926" i="5" s="1"/>
  <c r="J925" i="5"/>
  <c r="H925" i="5"/>
  <c r="J924" i="5"/>
  <c r="H924" i="5"/>
  <c r="I924" i="5" s="1"/>
  <c r="J923" i="5"/>
  <c r="H923" i="5"/>
  <c r="J922" i="5"/>
  <c r="H922" i="5"/>
  <c r="I922" i="5" s="1"/>
  <c r="J921" i="5"/>
  <c r="H921" i="5"/>
  <c r="J920" i="5"/>
  <c r="H920" i="5"/>
  <c r="I920" i="5" s="1"/>
  <c r="J919" i="5"/>
  <c r="H919" i="5"/>
  <c r="J918" i="5"/>
  <c r="H918" i="5"/>
  <c r="I918" i="5" s="1"/>
  <c r="J917" i="5"/>
  <c r="H917" i="5"/>
  <c r="J916" i="5"/>
  <c r="H916" i="5"/>
  <c r="I916" i="5" s="1"/>
  <c r="J915" i="5"/>
  <c r="H915" i="5"/>
  <c r="J914" i="5"/>
  <c r="H914" i="5"/>
  <c r="I914" i="5" s="1"/>
  <c r="J913" i="5"/>
  <c r="H913" i="5"/>
  <c r="J912" i="5"/>
  <c r="H912" i="5"/>
  <c r="I912" i="5" s="1"/>
  <c r="F910" i="5"/>
  <c r="H909" i="5" s="1"/>
  <c r="E910" i="5"/>
  <c r="J907" i="5"/>
  <c r="H907" i="5"/>
  <c r="I907" i="5" s="1"/>
  <c r="J906" i="5"/>
  <c r="H906" i="5"/>
  <c r="J905" i="5"/>
  <c r="H905" i="5"/>
  <c r="J904" i="5"/>
  <c r="H904" i="5"/>
  <c r="J903" i="5"/>
  <c r="H903" i="5"/>
  <c r="I903" i="5" s="1"/>
  <c r="J902" i="5"/>
  <c r="H902" i="5"/>
  <c r="J901" i="5"/>
  <c r="H901" i="5"/>
  <c r="I901" i="5" s="1"/>
  <c r="J900" i="5"/>
  <c r="H900" i="5"/>
  <c r="J899" i="5"/>
  <c r="H899" i="5"/>
  <c r="I899" i="5" s="1"/>
  <c r="J898" i="5"/>
  <c r="H898" i="5"/>
  <c r="J897" i="5"/>
  <c r="H897" i="5"/>
  <c r="I897" i="5" s="1"/>
  <c r="J896" i="5"/>
  <c r="H896" i="5"/>
  <c r="J895" i="5"/>
  <c r="H895" i="5"/>
  <c r="I895" i="5" s="1"/>
  <c r="J894" i="5"/>
  <c r="H894" i="5"/>
  <c r="J893" i="5"/>
  <c r="H893" i="5"/>
  <c r="I893" i="5" s="1"/>
  <c r="J892" i="5"/>
  <c r="H892" i="5"/>
  <c r="J891" i="5"/>
  <c r="H891" i="5"/>
  <c r="I891" i="5" s="1"/>
  <c r="J890" i="5"/>
  <c r="H890" i="5"/>
  <c r="J889" i="5"/>
  <c r="H889" i="5"/>
  <c r="I889" i="5" s="1"/>
  <c r="J888" i="5"/>
  <c r="H888" i="5"/>
  <c r="J887" i="5"/>
  <c r="H887" i="5"/>
  <c r="I887" i="5" s="1"/>
  <c r="J886" i="5"/>
  <c r="H886" i="5"/>
  <c r="J885" i="5"/>
  <c r="H885" i="5"/>
  <c r="I885" i="5" s="1"/>
  <c r="F883" i="5"/>
  <c r="H882" i="5" s="1"/>
  <c r="E883" i="5"/>
  <c r="J880" i="5"/>
  <c r="H880" i="5"/>
  <c r="I880" i="5" s="1"/>
  <c r="J879" i="5"/>
  <c r="H879" i="5"/>
  <c r="J878" i="5"/>
  <c r="H878" i="5"/>
  <c r="I878" i="5" s="1"/>
  <c r="J877" i="5"/>
  <c r="H877" i="5"/>
  <c r="J876" i="5"/>
  <c r="H876" i="5"/>
  <c r="I876" i="5" s="1"/>
  <c r="J875" i="5"/>
  <c r="H875" i="5"/>
  <c r="J874" i="5"/>
  <c r="H874" i="5"/>
  <c r="I874" i="5" s="1"/>
  <c r="J873" i="5"/>
  <c r="H873" i="5"/>
  <c r="J872" i="5"/>
  <c r="H872" i="5"/>
  <c r="I872" i="5" s="1"/>
  <c r="J871" i="5"/>
  <c r="H871" i="5"/>
  <c r="J870" i="5"/>
  <c r="H870" i="5"/>
  <c r="I870" i="5" s="1"/>
  <c r="J869" i="5"/>
  <c r="H869" i="5"/>
  <c r="J868" i="5"/>
  <c r="H868" i="5"/>
  <c r="I868" i="5" s="1"/>
  <c r="J867" i="5"/>
  <c r="H867" i="5"/>
  <c r="J866" i="5"/>
  <c r="H866" i="5"/>
  <c r="I866" i="5" s="1"/>
  <c r="J865" i="5"/>
  <c r="H865" i="5"/>
  <c r="J864" i="5"/>
  <c r="H864" i="5"/>
  <c r="I864" i="5" s="1"/>
  <c r="J863" i="5"/>
  <c r="H863" i="5"/>
  <c r="J862" i="5"/>
  <c r="H862" i="5"/>
  <c r="I862" i="5" s="1"/>
  <c r="J861" i="5"/>
  <c r="H861" i="5"/>
  <c r="J860" i="5"/>
  <c r="H860" i="5"/>
  <c r="I860" i="5" s="1"/>
  <c r="J859" i="5"/>
  <c r="H859" i="5"/>
  <c r="J858" i="5"/>
  <c r="H858" i="5"/>
  <c r="I858" i="5" s="1"/>
  <c r="J857" i="5"/>
  <c r="H857" i="5"/>
  <c r="J856" i="5"/>
  <c r="H856" i="5"/>
  <c r="I856" i="5" s="1"/>
  <c r="J855" i="5"/>
  <c r="H855" i="5"/>
  <c r="J854" i="5"/>
  <c r="H854" i="5"/>
  <c r="I854" i="5" s="1"/>
  <c r="F852" i="5"/>
  <c r="H851" i="5" s="1"/>
  <c r="E852" i="5"/>
  <c r="J849" i="5"/>
  <c r="H849" i="5"/>
  <c r="I849" i="5" s="1"/>
  <c r="J848" i="5"/>
  <c r="H848" i="5"/>
  <c r="J847" i="5"/>
  <c r="H847" i="5"/>
  <c r="J846" i="5"/>
  <c r="H846" i="5"/>
  <c r="J845" i="5"/>
  <c r="H845" i="5"/>
  <c r="I845" i="5" s="1"/>
  <c r="J844" i="5"/>
  <c r="H844" i="5"/>
  <c r="J843" i="5"/>
  <c r="H843" i="5"/>
  <c r="I843" i="5" s="1"/>
  <c r="J842" i="5"/>
  <c r="H842" i="5"/>
  <c r="J841" i="5"/>
  <c r="H841" i="5"/>
  <c r="I841" i="5" s="1"/>
  <c r="J840" i="5"/>
  <c r="H840" i="5"/>
  <c r="J839" i="5"/>
  <c r="H839" i="5"/>
  <c r="I839" i="5" s="1"/>
  <c r="J838" i="5"/>
  <c r="H838" i="5"/>
  <c r="J837" i="5"/>
  <c r="H837" i="5"/>
  <c r="I837" i="5" s="1"/>
  <c r="J836" i="5"/>
  <c r="H836" i="5"/>
  <c r="J835" i="5"/>
  <c r="H835" i="5"/>
  <c r="I835" i="5" s="1"/>
  <c r="J834" i="5"/>
  <c r="H834" i="5"/>
  <c r="J833" i="5"/>
  <c r="H833" i="5"/>
  <c r="I833" i="5" s="1"/>
  <c r="J832" i="5"/>
  <c r="H832" i="5"/>
  <c r="J831" i="5"/>
  <c r="H831" i="5"/>
  <c r="I831" i="5" s="1"/>
  <c r="J830" i="5"/>
  <c r="H830" i="5"/>
  <c r="J829" i="5"/>
  <c r="H829" i="5"/>
  <c r="I829" i="5" s="1"/>
  <c r="J828" i="5"/>
  <c r="H828" i="5"/>
  <c r="J827" i="5"/>
  <c r="H827" i="5"/>
  <c r="I827" i="5" s="1"/>
  <c r="J826" i="5"/>
  <c r="H826" i="5"/>
  <c r="J825" i="5"/>
  <c r="H825" i="5"/>
  <c r="I825" i="5" s="1"/>
  <c r="J824" i="5"/>
  <c r="H824" i="5"/>
  <c r="J823" i="5"/>
  <c r="H823" i="5"/>
  <c r="I823" i="5" s="1"/>
  <c r="J822" i="5"/>
  <c r="H822" i="5"/>
  <c r="J821" i="5"/>
  <c r="H821" i="5"/>
  <c r="I821" i="5" s="1"/>
  <c r="J820" i="5"/>
  <c r="H820" i="5"/>
  <c r="J819" i="5"/>
  <c r="H819" i="5"/>
  <c r="I819" i="5" s="1"/>
  <c r="J818" i="5"/>
  <c r="H818" i="5"/>
  <c r="J817" i="5"/>
  <c r="H817" i="5"/>
  <c r="I817" i="5" s="1"/>
  <c r="J816" i="5"/>
  <c r="H816" i="5"/>
  <c r="J815" i="5"/>
  <c r="H815" i="5"/>
  <c r="F813" i="5"/>
  <c r="H812" i="5" s="1"/>
  <c r="E813" i="5"/>
  <c r="J810" i="5"/>
  <c r="H810" i="5"/>
  <c r="I810" i="5" s="1"/>
  <c r="J809" i="5"/>
  <c r="H809" i="5"/>
  <c r="J808" i="5"/>
  <c r="H808" i="5"/>
  <c r="I808" i="5" s="1"/>
  <c r="J807" i="5"/>
  <c r="H807" i="5"/>
  <c r="J806" i="5"/>
  <c r="H806" i="5"/>
  <c r="I806" i="5" s="1"/>
  <c r="J805" i="5"/>
  <c r="H805" i="5"/>
  <c r="J804" i="5"/>
  <c r="H804" i="5"/>
  <c r="I804" i="5" s="1"/>
  <c r="J803" i="5"/>
  <c r="H803" i="5"/>
  <c r="J802" i="5"/>
  <c r="H802" i="5"/>
  <c r="I802" i="5" s="1"/>
  <c r="J801" i="5"/>
  <c r="H801" i="5"/>
  <c r="J800" i="5"/>
  <c r="H800" i="5"/>
  <c r="I800" i="5" s="1"/>
  <c r="J799" i="5"/>
  <c r="H799" i="5"/>
  <c r="J798" i="5"/>
  <c r="H798" i="5"/>
  <c r="I798" i="5" s="1"/>
  <c r="J797" i="5"/>
  <c r="H797" i="5"/>
  <c r="J796" i="5"/>
  <c r="H796" i="5"/>
  <c r="I796" i="5" s="1"/>
  <c r="J795" i="5"/>
  <c r="H795" i="5"/>
  <c r="J794" i="5"/>
  <c r="H794" i="5"/>
  <c r="I794" i="5" s="1"/>
  <c r="J793" i="5"/>
  <c r="H793" i="5"/>
  <c r="J792" i="5"/>
  <c r="H792" i="5"/>
  <c r="I792" i="5" s="1"/>
  <c r="J791" i="5"/>
  <c r="H791" i="5"/>
  <c r="J790" i="5"/>
  <c r="H790" i="5"/>
  <c r="I790" i="5" s="1"/>
  <c r="J789" i="5"/>
  <c r="H789" i="5"/>
  <c r="J788" i="5"/>
  <c r="H788" i="5"/>
  <c r="I788" i="5" s="1"/>
  <c r="J787" i="5"/>
  <c r="H787" i="5"/>
  <c r="J786" i="5"/>
  <c r="H786" i="5"/>
  <c r="I786" i="5" s="1"/>
  <c r="J785" i="5"/>
  <c r="H785" i="5"/>
  <c r="F783" i="5"/>
  <c r="H782" i="5" s="1"/>
  <c r="E783" i="5"/>
  <c r="J780" i="5"/>
  <c r="H780" i="5"/>
  <c r="J779" i="5"/>
  <c r="H779" i="5"/>
  <c r="I779" i="5" s="1"/>
  <c r="J778" i="5"/>
  <c r="H778" i="5"/>
  <c r="J777" i="5"/>
  <c r="H777" i="5"/>
  <c r="I777" i="5" s="1"/>
  <c r="J776" i="5"/>
  <c r="H776" i="5"/>
  <c r="J775" i="5"/>
  <c r="H775" i="5"/>
  <c r="I775" i="5" s="1"/>
  <c r="J774" i="5"/>
  <c r="H774" i="5"/>
  <c r="J773" i="5"/>
  <c r="H773" i="5"/>
  <c r="I773" i="5" s="1"/>
  <c r="J772" i="5"/>
  <c r="H772" i="5"/>
  <c r="J771" i="5"/>
  <c r="H771" i="5"/>
  <c r="I771" i="5" s="1"/>
  <c r="J770" i="5"/>
  <c r="H770" i="5"/>
  <c r="J769" i="5"/>
  <c r="H769" i="5"/>
  <c r="I769" i="5" s="1"/>
  <c r="J768" i="5"/>
  <c r="H768" i="5"/>
  <c r="J767" i="5"/>
  <c r="H767" i="5"/>
  <c r="I767" i="5" s="1"/>
  <c r="J766" i="5"/>
  <c r="H766" i="5"/>
  <c r="J765" i="5"/>
  <c r="H765" i="5"/>
  <c r="I765" i="5" s="1"/>
  <c r="J764" i="5"/>
  <c r="H764" i="5"/>
  <c r="J763" i="5"/>
  <c r="H763" i="5"/>
  <c r="I763" i="5" s="1"/>
  <c r="J762" i="5"/>
  <c r="H762" i="5"/>
  <c r="J761" i="5"/>
  <c r="H761" i="5"/>
  <c r="I761" i="5" s="1"/>
  <c r="J760" i="5"/>
  <c r="H760" i="5"/>
  <c r="J759" i="5"/>
  <c r="H759" i="5"/>
  <c r="I759" i="5" s="1"/>
  <c r="J758" i="5"/>
  <c r="H758" i="5"/>
  <c r="J757" i="5"/>
  <c r="H757" i="5"/>
  <c r="I757" i="5" s="1"/>
  <c r="J756" i="5"/>
  <c r="H756" i="5"/>
  <c r="J755" i="5"/>
  <c r="H755" i="5"/>
  <c r="I755" i="5" s="1"/>
  <c r="J754" i="5"/>
  <c r="H754" i="5"/>
  <c r="J753" i="5"/>
  <c r="H753" i="5"/>
  <c r="I753" i="5" s="1"/>
  <c r="F751" i="5"/>
  <c r="H750" i="5" s="1"/>
  <c r="E751" i="5"/>
  <c r="J748" i="5"/>
  <c r="H748" i="5"/>
  <c r="I748" i="5" s="1"/>
  <c r="J747" i="5"/>
  <c r="H747" i="5"/>
  <c r="J746" i="5"/>
  <c r="H746" i="5"/>
  <c r="J745" i="5"/>
  <c r="H745" i="5"/>
  <c r="J744" i="5"/>
  <c r="H744" i="5"/>
  <c r="I744" i="5" s="1"/>
  <c r="J743" i="5"/>
  <c r="H743" i="5"/>
  <c r="J742" i="5"/>
  <c r="H742" i="5"/>
  <c r="I742" i="5" s="1"/>
  <c r="J741" i="5"/>
  <c r="H741" i="5"/>
  <c r="J740" i="5"/>
  <c r="H740" i="5"/>
  <c r="I740" i="5" s="1"/>
  <c r="J739" i="5"/>
  <c r="H739" i="5"/>
  <c r="J738" i="5"/>
  <c r="H738" i="5"/>
  <c r="I738" i="5" s="1"/>
  <c r="J737" i="5"/>
  <c r="H737" i="5"/>
  <c r="J736" i="5"/>
  <c r="H736" i="5"/>
  <c r="I736" i="5" s="1"/>
  <c r="J735" i="5"/>
  <c r="H735" i="5"/>
  <c r="J734" i="5"/>
  <c r="H734" i="5"/>
  <c r="I734" i="5" s="1"/>
  <c r="J733" i="5"/>
  <c r="H733" i="5"/>
  <c r="J732" i="5"/>
  <c r="H732" i="5"/>
  <c r="I732" i="5" s="1"/>
  <c r="J731" i="5"/>
  <c r="H731" i="5"/>
  <c r="J730" i="5"/>
  <c r="H730" i="5"/>
  <c r="I730" i="5" s="1"/>
  <c r="J729" i="5"/>
  <c r="H729" i="5"/>
  <c r="J728" i="5"/>
  <c r="H728" i="5"/>
  <c r="I728" i="5" s="1"/>
  <c r="J727" i="5"/>
  <c r="H727" i="5"/>
  <c r="J726" i="5"/>
  <c r="H726" i="5"/>
  <c r="I726" i="5" s="1"/>
  <c r="J725" i="5"/>
  <c r="H725" i="5"/>
  <c r="J724" i="5"/>
  <c r="H724" i="5"/>
  <c r="I724" i="5" s="1"/>
  <c r="F722" i="5"/>
  <c r="H721" i="5" s="1"/>
  <c r="E722" i="5"/>
  <c r="J719" i="5"/>
  <c r="H719" i="5"/>
  <c r="I719" i="5" s="1"/>
  <c r="J718" i="5"/>
  <c r="H718" i="5"/>
  <c r="J717" i="5"/>
  <c r="H717" i="5"/>
  <c r="I717" i="5" s="1"/>
  <c r="J716" i="5"/>
  <c r="H716" i="5"/>
  <c r="J715" i="5"/>
  <c r="H715" i="5"/>
  <c r="I715" i="5" s="1"/>
  <c r="J714" i="5"/>
  <c r="H714" i="5"/>
  <c r="J713" i="5"/>
  <c r="H713" i="5"/>
  <c r="I713" i="5" s="1"/>
  <c r="J712" i="5"/>
  <c r="H712" i="5"/>
  <c r="J711" i="5"/>
  <c r="H711" i="5"/>
  <c r="I711" i="5" s="1"/>
  <c r="J710" i="5"/>
  <c r="H710" i="5"/>
  <c r="J709" i="5"/>
  <c r="H709" i="5"/>
  <c r="I709" i="5" s="1"/>
  <c r="J708" i="5"/>
  <c r="H708" i="5"/>
  <c r="J707" i="5"/>
  <c r="H707" i="5"/>
  <c r="I707" i="5" s="1"/>
  <c r="J706" i="5"/>
  <c r="H706" i="5"/>
  <c r="J705" i="5"/>
  <c r="H705" i="5"/>
  <c r="I705" i="5" s="1"/>
  <c r="J704" i="5"/>
  <c r="H704" i="5"/>
  <c r="J703" i="5"/>
  <c r="H703" i="5"/>
  <c r="I703" i="5" s="1"/>
  <c r="J702" i="5"/>
  <c r="H702" i="5"/>
  <c r="J701" i="5"/>
  <c r="H701" i="5"/>
  <c r="I701" i="5" s="1"/>
  <c r="J700" i="5"/>
  <c r="H700" i="5"/>
  <c r="J699" i="5"/>
  <c r="H699" i="5"/>
  <c r="I699" i="5" s="1"/>
  <c r="J698" i="5"/>
  <c r="H698" i="5"/>
  <c r="J697" i="5"/>
  <c r="H697" i="5"/>
  <c r="J696" i="5"/>
  <c r="H696" i="5"/>
  <c r="J695" i="5"/>
  <c r="H695" i="5"/>
  <c r="I695" i="5" s="1"/>
  <c r="J694" i="5"/>
  <c r="H694" i="5"/>
  <c r="J693" i="5"/>
  <c r="H693" i="5"/>
  <c r="I693" i="5" s="1"/>
  <c r="J692" i="5"/>
  <c r="H692" i="5"/>
  <c r="J691" i="5"/>
  <c r="H691" i="5"/>
  <c r="I691" i="5" s="1"/>
  <c r="J690" i="5"/>
  <c r="H690" i="5"/>
  <c r="J689" i="5"/>
  <c r="H689" i="5"/>
  <c r="I689" i="5" s="1"/>
  <c r="J688" i="5"/>
  <c r="H688" i="5"/>
  <c r="J687" i="5"/>
  <c r="H687" i="5"/>
  <c r="I687" i="5" s="1"/>
  <c r="J686" i="5"/>
  <c r="H686" i="5"/>
  <c r="J685" i="5"/>
  <c r="H685" i="5"/>
  <c r="J684" i="5"/>
  <c r="H684" i="5"/>
  <c r="J683" i="5"/>
  <c r="H683" i="5"/>
  <c r="I683" i="5" s="1"/>
  <c r="J682" i="5"/>
  <c r="F680" i="5"/>
  <c r="H679" i="5" s="1"/>
  <c r="E680" i="5"/>
  <c r="J677" i="5"/>
  <c r="H677" i="5"/>
  <c r="J676" i="5"/>
  <c r="H676" i="5"/>
  <c r="I676" i="5" s="1"/>
  <c r="J675" i="5"/>
  <c r="H675" i="5"/>
  <c r="J674" i="5"/>
  <c r="H674" i="5"/>
  <c r="I674" i="5" s="1"/>
  <c r="J673" i="5"/>
  <c r="H673" i="5"/>
  <c r="J672" i="5"/>
  <c r="H672" i="5"/>
  <c r="I672" i="5" s="1"/>
  <c r="J671" i="5"/>
  <c r="H671" i="5"/>
  <c r="J670" i="5"/>
  <c r="H670" i="5"/>
  <c r="I670" i="5" s="1"/>
  <c r="J669" i="5"/>
  <c r="H669" i="5"/>
  <c r="I669" i="5" s="1"/>
  <c r="J668" i="5"/>
  <c r="H668" i="5"/>
  <c r="I668" i="5" s="1"/>
  <c r="J667" i="5"/>
  <c r="H667" i="5"/>
  <c r="I667" i="5" s="1"/>
  <c r="J666" i="5"/>
  <c r="H666" i="5"/>
  <c r="J665" i="5"/>
  <c r="H665" i="5"/>
  <c r="I665" i="5" s="1"/>
  <c r="J664" i="5"/>
  <c r="H664" i="5"/>
  <c r="J663" i="5"/>
  <c r="H663" i="5"/>
  <c r="I663" i="5" s="1"/>
  <c r="J662" i="5"/>
  <c r="H662" i="5"/>
  <c r="J661" i="5"/>
  <c r="H661" i="5"/>
  <c r="I661" i="5" s="1"/>
  <c r="J660" i="5"/>
  <c r="H660" i="5"/>
  <c r="J659" i="5"/>
  <c r="H659" i="5"/>
  <c r="I659" i="5" s="1"/>
  <c r="J658" i="5"/>
  <c r="H658" i="5"/>
  <c r="J657" i="5"/>
  <c r="H657" i="5"/>
  <c r="I657" i="5" s="1"/>
  <c r="F655" i="5"/>
  <c r="H654" i="5" s="1"/>
  <c r="E655" i="5"/>
  <c r="J652" i="5"/>
  <c r="H652" i="5"/>
  <c r="I652" i="5" s="1"/>
  <c r="J651" i="5"/>
  <c r="H651" i="5"/>
  <c r="J650" i="5"/>
  <c r="H650" i="5"/>
  <c r="I650" i="5" s="1"/>
  <c r="J649" i="5"/>
  <c r="H649" i="5"/>
  <c r="J648" i="5"/>
  <c r="H648" i="5"/>
  <c r="I648" i="5" s="1"/>
  <c r="J647" i="5"/>
  <c r="H647" i="5"/>
  <c r="J646" i="5"/>
  <c r="H646" i="5"/>
  <c r="I646" i="5" s="1"/>
  <c r="J645" i="5"/>
  <c r="H645" i="5"/>
  <c r="J644" i="5"/>
  <c r="H644" i="5"/>
  <c r="I644" i="5" s="1"/>
  <c r="J643" i="5"/>
  <c r="H643" i="5"/>
  <c r="J642" i="5"/>
  <c r="H642" i="5"/>
  <c r="I642" i="5" s="1"/>
  <c r="J641" i="5"/>
  <c r="H641" i="5"/>
  <c r="J640" i="5"/>
  <c r="H640" i="5"/>
  <c r="I640" i="5" s="1"/>
  <c r="J639" i="5"/>
  <c r="H639" i="5"/>
  <c r="J638" i="5"/>
  <c r="H638" i="5"/>
  <c r="I638" i="5" s="1"/>
  <c r="J637" i="5"/>
  <c r="H637" i="5"/>
  <c r="J636" i="5"/>
  <c r="H636" i="5"/>
  <c r="I636" i="5" s="1"/>
  <c r="J635" i="5"/>
  <c r="H635" i="5"/>
  <c r="J634" i="5"/>
  <c r="H634" i="5"/>
  <c r="I634" i="5" s="1"/>
  <c r="J633" i="5"/>
  <c r="H633" i="5"/>
  <c r="J632" i="5"/>
  <c r="H632" i="5"/>
  <c r="I632" i="5" s="1"/>
  <c r="J631" i="5"/>
  <c r="H631" i="5"/>
  <c r="J630" i="5"/>
  <c r="H630" i="5"/>
  <c r="I630" i="5" s="1"/>
  <c r="F628" i="5"/>
  <c r="H627" i="5" s="1"/>
  <c r="E628" i="5"/>
  <c r="J625" i="5"/>
  <c r="H625" i="5"/>
  <c r="I625" i="5" s="1"/>
  <c r="J624" i="5"/>
  <c r="H624" i="5"/>
  <c r="J623" i="5"/>
  <c r="H623" i="5"/>
  <c r="I623" i="5" s="1"/>
  <c r="J622" i="5"/>
  <c r="H622" i="5"/>
  <c r="J621" i="5"/>
  <c r="H621" i="5"/>
  <c r="J620" i="5"/>
  <c r="H620" i="5"/>
  <c r="J619" i="5"/>
  <c r="H619" i="5"/>
  <c r="I619" i="5" s="1"/>
  <c r="J618" i="5"/>
  <c r="H618" i="5"/>
  <c r="J617" i="5"/>
  <c r="H617" i="5"/>
  <c r="I617" i="5" s="1"/>
  <c r="J616" i="5"/>
  <c r="H616" i="5"/>
  <c r="J615" i="5"/>
  <c r="H615" i="5"/>
  <c r="I615" i="5" s="1"/>
  <c r="J614" i="5"/>
  <c r="H614" i="5"/>
  <c r="J613" i="5"/>
  <c r="H613" i="5"/>
  <c r="I613" i="5" s="1"/>
  <c r="J612" i="5"/>
  <c r="H612" i="5"/>
  <c r="J611" i="5"/>
  <c r="H611" i="5"/>
  <c r="I611" i="5" s="1"/>
  <c r="J610" i="5"/>
  <c r="H610" i="5"/>
  <c r="J609" i="5"/>
  <c r="H609" i="5"/>
  <c r="I609" i="5" s="1"/>
  <c r="J608" i="5"/>
  <c r="H608" i="5"/>
  <c r="J607" i="5"/>
  <c r="H607" i="5"/>
  <c r="I607" i="5" s="1"/>
  <c r="J606" i="5"/>
  <c r="H606" i="5"/>
  <c r="J605" i="5"/>
  <c r="H605" i="5"/>
  <c r="J604" i="5"/>
  <c r="H604" i="5"/>
  <c r="J603" i="5"/>
  <c r="H603" i="5"/>
  <c r="J602" i="5"/>
  <c r="H602" i="5"/>
  <c r="J601" i="5"/>
  <c r="H601" i="5"/>
  <c r="F599" i="5"/>
  <c r="H598" i="5" s="1"/>
  <c r="E599" i="5"/>
  <c r="J596" i="5"/>
  <c r="H596" i="5"/>
  <c r="J595" i="5"/>
  <c r="H595" i="5"/>
  <c r="I595" i="5" s="1"/>
  <c r="J594" i="5"/>
  <c r="H594" i="5"/>
  <c r="J593" i="5"/>
  <c r="H593" i="5"/>
  <c r="I593" i="5" s="1"/>
  <c r="J592" i="5"/>
  <c r="H592" i="5"/>
  <c r="J591" i="5"/>
  <c r="H591" i="5"/>
  <c r="I591" i="5" s="1"/>
  <c r="J590" i="5"/>
  <c r="H590" i="5"/>
  <c r="J589" i="5"/>
  <c r="H589" i="5"/>
  <c r="I589" i="5" s="1"/>
  <c r="J588" i="5"/>
  <c r="H588" i="5"/>
  <c r="J587" i="5"/>
  <c r="H587" i="5"/>
  <c r="I587" i="5" s="1"/>
  <c r="J586" i="5"/>
  <c r="H586" i="5"/>
  <c r="J585" i="5"/>
  <c r="H585" i="5"/>
  <c r="I585" i="5" s="1"/>
  <c r="J584" i="5"/>
  <c r="H584" i="5"/>
  <c r="J583" i="5"/>
  <c r="H583" i="5"/>
  <c r="I583" i="5" s="1"/>
  <c r="J582" i="5"/>
  <c r="H582" i="5"/>
  <c r="J581" i="5"/>
  <c r="H581" i="5"/>
  <c r="I581" i="5" s="1"/>
  <c r="J580" i="5"/>
  <c r="H580" i="5"/>
  <c r="J579" i="5"/>
  <c r="H579" i="5"/>
  <c r="I579" i="5" s="1"/>
  <c r="J578" i="5"/>
  <c r="H578" i="5"/>
  <c r="J577" i="5"/>
  <c r="H577" i="5"/>
  <c r="I577" i="5" s="1"/>
  <c r="J576" i="5"/>
  <c r="H576" i="5"/>
  <c r="J575" i="5"/>
  <c r="H575" i="5"/>
  <c r="I575" i="5" s="1"/>
  <c r="J574" i="5"/>
  <c r="H574" i="5"/>
  <c r="J573" i="5"/>
  <c r="H573" i="5"/>
  <c r="I573" i="5" s="1"/>
  <c r="J572" i="5"/>
  <c r="H572" i="5"/>
  <c r="E882" i="5" l="1"/>
  <c r="I795" i="5"/>
  <c r="I886" i="5"/>
  <c r="I664" i="5"/>
  <c r="I756" i="5"/>
  <c r="I902" i="5"/>
  <c r="I834" i="5"/>
  <c r="I704" i="5"/>
  <c r="H751" i="5"/>
  <c r="I635" i="5"/>
  <c r="I584" i="5"/>
  <c r="I741" i="5"/>
  <c r="I612" i="5"/>
  <c r="I651" i="5"/>
  <c r="I677" i="5"/>
  <c r="E679" i="5"/>
  <c r="I684" i="5"/>
  <c r="I685" i="5"/>
  <c r="I686" i="5"/>
  <c r="E721" i="5"/>
  <c r="I725" i="5"/>
  <c r="I772" i="5"/>
  <c r="E812" i="5"/>
  <c r="I818" i="5"/>
  <c r="E851" i="5"/>
  <c r="I865" i="5"/>
  <c r="I937" i="5"/>
  <c r="I925" i="5"/>
  <c r="I576" i="5"/>
  <c r="I592" i="5"/>
  <c r="H599" i="5"/>
  <c r="I620" i="5"/>
  <c r="I621" i="5"/>
  <c r="I622" i="5"/>
  <c r="I643" i="5"/>
  <c r="E654" i="5"/>
  <c r="H655" i="5"/>
  <c r="I694" i="5"/>
  <c r="I712" i="5"/>
  <c r="I733" i="5"/>
  <c r="E750" i="5"/>
  <c r="I764" i="5"/>
  <c r="I780" i="5"/>
  <c r="E782" i="5"/>
  <c r="I787" i="5"/>
  <c r="I803" i="5"/>
  <c r="I826" i="5"/>
  <c r="I842" i="5"/>
  <c r="H852" i="5"/>
  <c r="I857" i="5"/>
  <c r="I873" i="5"/>
  <c r="I894" i="5"/>
  <c r="I917" i="5"/>
  <c r="E936" i="5"/>
  <c r="I956" i="5"/>
  <c r="I572" i="5"/>
  <c r="I580" i="5"/>
  <c r="I588" i="5"/>
  <c r="I596" i="5"/>
  <c r="E598" i="5"/>
  <c r="I608" i="5"/>
  <c r="I616" i="5"/>
  <c r="E627" i="5"/>
  <c r="I631" i="5"/>
  <c r="I639" i="5"/>
  <c r="I647" i="5"/>
  <c r="I660" i="5"/>
  <c r="I673" i="5"/>
  <c r="H680" i="5"/>
  <c r="I690" i="5"/>
  <c r="I700" i="5"/>
  <c r="I708" i="5"/>
  <c r="I716" i="5"/>
  <c r="I729" i="5"/>
  <c r="I737" i="5"/>
  <c r="I745" i="5"/>
  <c r="I746" i="5"/>
  <c r="I747" i="5"/>
  <c r="I760" i="5"/>
  <c r="I768" i="5"/>
  <c r="I776" i="5"/>
  <c r="H783" i="5"/>
  <c r="I791" i="5"/>
  <c r="I799" i="5"/>
  <c r="I807" i="5"/>
  <c r="H813" i="5"/>
  <c r="I822" i="5"/>
  <c r="I830" i="5"/>
  <c r="I838" i="5"/>
  <c r="I846" i="5"/>
  <c r="I847" i="5"/>
  <c r="I848" i="5"/>
  <c r="I861" i="5"/>
  <c r="I869" i="5"/>
  <c r="I877" i="5"/>
  <c r="I890" i="5"/>
  <c r="I898" i="5"/>
  <c r="E909" i="5"/>
  <c r="I913" i="5"/>
  <c r="I921" i="5"/>
  <c r="I931" i="5"/>
  <c r="I574" i="5"/>
  <c r="I578" i="5"/>
  <c r="I582" i="5"/>
  <c r="I586" i="5"/>
  <c r="I590" i="5"/>
  <c r="I594" i="5"/>
  <c r="I601" i="5"/>
  <c r="I602" i="5"/>
  <c r="I603" i="5"/>
  <c r="I604" i="5"/>
  <c r="I605" i="5"/>
  <c r="I606" i="5"/>
  <c r="I610" i="5"/>
  <c r="I614" i="5"/>
  <c r="I618" i="5"/>
  <c r="I624" i="5"/>
  <c r="H628" i="5"/>
  <c r="I633" i="5"/>
  <c r="I637" i="5"/>
  <c r="I641" i="5"/>
  <c r="I645" i="5"/>
  <c r="I649" i="5"/>
  <c r="I658" i="5"/>
  <c r="I662" i="5"/>
  <c r="I666" i="5"/>
  <c r="I671" i="5"/>
  <c r="I675" i="5"/>
  <c r="I682" i="5"/>
  <c r="I688" i="5"/>
  <c r="I692" i="5"/>
  <c r="I696" i="5"/>
  <c r="I697" i="5"/>
  <c r="I698" i="5"/>
  <c r="I702" i="5"/>
  <c r="I706" i="5"/>
  <c r="I710" i="5"/>
  <c r="I714" i="5"/>
  <c r="I718" i="5"/>
  <c r="H722" i="5"/>
  <c r="I727" i="5"/>
  <c r="I731" i="5"/>
  <c r="I735" i="5"/>
  <c r="I739" i="5"/>
  <c r="I743" i="5"/>
  <c r="I754" i="5"/>
  <c r="I758" i="5"/>
  <c r="I762" i="5"/>
  <c r="I766" i="5"/>
  <c r="I770" i="5"/>
  <c r="I774" i="5"/>
  <c r="I778" i="5"/>
  <c r="I785" i="5"/>
  <c r="I789" i="5"/>
  <c r="I793" i="5"/>
  <c r="I797" i="5"/>
  <c r="I801" i="5"/>
  <c r="I805" i="5"/>
  <c r="I809" i="5"/>
  <c r="I815" i="5"/>
  <c r="I816" i="5"/>
  <c r="I820" i="5"/>
  <c r="I824" i="5"/>
  <c r="I828" i="5"/>
  <c r="I832" i="5"/>
  <c r="I836" i="5"/>
  <c r="I840" i="5"/>
  <c r="I844" i="5"/>
  <c r="I855" i="5"/>
  <c r="I859" i="5"/>
  <c r="I863" i="5"/>
  <c r="I867" i="5"/>
  <c r="I871" i="5"/>
  <c r="I875" i="5"/>
  <c r="I879" i="5"/>
  <c r="H883" i="5"/>
  <c r="I888" i="5"/>
  <c r="I892" i="5"/>
  <c r="I896" i="5"/>
  <c r="I900" i="5"/>
  <c r="I904" i="5"/>
  <c r="I905" i="5"/>
  <c r="I906" i="5"/>
  <c r="H910" i="5"/>
  <c r="I915" i="5"/>
  <c r="I919" i="5"/>
  <c r="I923" i="5"/>
  <c r="I927" i="5"/>
  <c r="I928" i="5"/>
  <c r="I929" i="5"/>
  <c r="I933" i="5"/>
  <c r="H570" i="5"/>
  <c r="F570" i="5"/>
  <c r="H569" i="5" s="1"/>
  <c r="E570" i="5"/>
  <c r="J567" i="5"/>
  <c r="H567" i="5"/>
  <c r="J566" i="5"/>
  <c r="H566" i="5"/>
  <c r="I566" i="5" s="1"/>
  <c r="J565" i="5"/>
  <c r="H565" i="5"/>
  <c r="J564" i="5"/>
  <c r="H564" i="5"/>
  <c r="I564" i="5" s="1"/>
  <c r="J563" i="5"/>
  <c r="H563" i="5"/>
  <c r="J562" i="5"/>
  <c r="H562" i="5"/>
  <c r="I562" i="5" s="1"/>
  <c r="J561" i="5"/>
  <c r="H561" i="5"/>
  <c r="I561" i="5" s="1"/>
  <c r="J560" i="5"/>
  <c r="H560" i="5"/>
  <c r="J559" i="5"/>
  <c r="H559" i="5"/>
  <c r="I559" i="5" s="1"/>
  <c r="J558" i="5"/>
  <c r="H558" i="5"/>
  <c r="J557" i="5"/>
  <c r="H557" i="5"/>
  <c r="I557" i="5" s="1"/>
  <c r="J556" i="5"/>
  <c r="H556" i="5"/>
  <c r="J555" i="5"/>
  <c r="H555" i="5"/>
  <c r="I555" i="5" s="1"/>
  <c r="J554" i="5"/>
  <c r="H554" i="5"/>
  <c r="J553" i="5"/>
  <c r="H553" i="5"/>
  <c r="I553" i="5" s="1"/>
  <c r="J552" i="5"/>
  <c r="H552" i="5"/>
  <c r="J551" i="5"/>
  <c r="H551" i="5"/>
  <c r="I551" i="5" s="1"/>
  <c r="J550" i="5"/>
  <c r="H550" i="5"/>
  <c r="J549" i="5"/>
  <c r="H549" i="5"/>
  <c r="I549" i="5" s="1"/>
  <c r="J548" i="5"/>
  <c r="H548" i="5"/>
  <c r="J547" i="5"/>
  <c r="H547" i="5"/>
  <c r="I547" i="5" s="1"/>
  <c r="J546" i="5"/>
  <c r="H546" i="5"/>
  <c r="J545" i="5"/>
  <c r="H545" i="5"/>
  <c r="I545" i="5" s="1"/>
  <c r="J544" i="5"/>
  <c r="H544" i="5"/>
  <c r="J543" i="5"/>
  <c r="H543" i="5"/>
  <c r="I543" i="5" s="1"/>
  <c r="J542" i="5"/>
  <c r="H542" i="5"/>
  <c r="J541" i="5"/>
  <c r="H541" i="5"/>
  <c r="I541" i="5" s="1"/>
  <c r="J540" i="5"/>
  <c r="H540" i="5"/>
  <c r="J539" i="5"/>
  <c r="H539" i="5"/>
  <c r="I539" i="5" s="1"/>
  <c r="J538" i="5"/>
  <c r="H538" i="5"/>
  <c r="J537" i="5"/>
  <c r="H537" i="5"/>
  <c r="I537" i="5" s="1"/>
  <c r="J536" i="5"/>
  <c r="H536" i="5"/>
  <c r="J535" i="5"/>
  <c r="H535" i="5"/>
  <c r="I535" i="5" s="1"/>
  <c r="J534" i="5"/>
  <c r="H534" i="5"/>
  <c r="J533" i="5"/>
  <c r="H533" i="5"/>
  <c r="I533" i="5" s="1"/>
  <c r="J532" i="5"/>
  <c r="H532" i="5"/>
  <c r="J531" i="5"/>
  <c r="H531" i="5"/>
  <c r="I531" i="5" s="1"/>
  <c r="J530" i="5"/>
  <c r="H530" i="5"/>
  <c r="J529" i="5"/>
  <c r="H529" i="5"/>
  <c r="I529" i="5" s="1"/>
  <c r="F527" i="5"/>
  <c r="H526" i="5" s="1"/>
  <c r="E527" i="5"/>
  <c r="J524" i="5"/>
  <c r="H524" i="5"/>
  <c r="I524" i="5" s="1"/>
  <c r="J523" i="5"/>
  <c r="H523" i="5"/>
  <c r="J522" i="5"/>
  <c r="H522" i="5"/>
  <c r="I522" i="5" s="1"/>
  <c r="J521" i="5"/>
  <c r="H521" i="5"/>
  <c r="J520" i="5"/>
  <c r="H520" i="5"/>
  <c r="I520" i="5" s="1"/>
  <c r="J519" i="5"/>
  <c r="H519" i="5"/>
  <c r="J518" i="5"/>
  <c r="H518" i="5"/>
  <c r="I518" i="5" s="1"/>
  <c r="J517" i="5"/>
  <c r="H517" i="5"/>
  <c r="J516" i="5"/>
  <c r="H516" i="5"/>
  <c r="I516" i="5" s="1"/>
  <c r="J515" i="5"/>
  <c r="H515" i="5"/>
  <c r="J514" i="5"/>
  <c r="H514" i="5"/>
  <c r="I514" i="5" s="1"/>
  <c r="J513" i="5"/>
  <c r="H513" i="5"/>
  <c r="J512" i="5"/>
  <c r="H512" i="5"/>
  <c r="J511" i="5"/>
  <c r="H511" i="5"/>
  <c r="J510" i="5"/>
  <c r="H510" i="5"/>
  <c r="I510" i="5" s="1"/>
  <c r="J509" i="5"/>
  <c r="H509" i="5"/>
  <c r="J508" i="5"/>
  <c r="H508" i="5"/>
  <c r="I508" i="5" s="1"/>
  <c r="J507" i="5"/>
  <c r="H507" i="5"/>
  <c r="J506" i="5"/>
  <c r="H506" i="5"/>
  <c r="I506" i="5" s="1"/>
  <c r="F504" i="5"/>
  <c r="H503" i="5" s="1"/>
  <c r="E504" i="5"/>
  <c r="J501" i="5"/>
  <c r="H501" i="5"/>
  <c r="J500" i="5"/>
  <c r="H500" i="5"/>
  <c r="J499" i="5"/>
  <c r="H499" i="5"/>
  <c r="J498" i="5"/>
  <c r="H498" i="5"/>
  <c r="J497" i="5"/>
  <c r="H497" i="5"/>
  <c r="J496" i="5"/>
  <c r="H496" i="5"/>
  <c r="J495" i="5"/>
  <c r="H495" i="5"/>
  <c r="J494" i="5"/>
  <c r="H494" i="5"/>
  <c r="I494" i="5" s="1"/>
  <c r="J493" i="5"/>
  <c r="H493" i="5"/>
  <c r="J492" i="5"/>
  <c r="H492" i="5"/>
  <c r="I492" i="5" s="1"/>
  <c r="J491" i="5"/>
  <c r="H491" i="5"/>
  <c r="J490" i="5"/>
  <c r="H490" i="5"/>
  <c r="I490" i="5" s="1"/>
  <c r="J489" i="5"/>
  <c r="H489" i="5"/>
  <c r="J488" i="5"/>
  <c r="H488" i="5"/>
  <c r="I488" i="5" s="1"/>
  <c r="J487" i="5"/>
  <c r="H487" i="5"/>
  <c r="J486" i="5"/>
  <c r="H486" i="5"/>
  <c r="I486" i="5" s="1"/>
  <c r="J485" i="5"/>
  <c r="H485" i="5"/>
  <c r="J484" i="5"/>
  <c r="H484" i="5"/>
  <c r="I484" i="5" s="1"/>
  <c r="J483" i="5"/>
  <c r="H483" i="5"/>
  <c r="J482" i="5"/>
  <c r="H482" i="5"/>
  <c r="I482" i="5" s="1"/>
  <c r="J481" i="5"/>
  <c r="H481" i="5"/>
  <c r="J480" i="5"/>
  <c r="H480" i="5"/>
  <c r="I480" i="5" s="1"/>
  <c r="J479" i="5"/>
  <c r="H479" i="5"/>
  <c r="J478" i="5"/>
  <c r="H478" i="5"/>
  <c r="I478" i="5" s="1"/>
  <c r="J477" i="5"/>
  <c r="H477" i="5"/>
  <c r="J476" i="5"/>
  <c r="H476" i="5"/>
  <c r="I476" i="5" s="1"/>
  <c r="J475" i="5"/>
  <c r="H475" i="5"/>
  <c r="J474" i="5"/>
  <c r="H474" i="5"/>
  <c r="I474" i="5" s="1"/>
  <c r="J473" i="5"/>
  <c r="H473" i="5"/>
  <c r="J472" i="5"/>
  <c r="H472" i="5"/>
  <c r="I472" i="5" s="1"/>
  <c r="J471" i="5"/>
  <c r="H471" i="5"/>
  <c r="J470" i="5"/>
  <c r="H470" i="5"/>
  <c r="J469" i="5"/>
  <c r="H469" i="5"/>
  <c r="J468" i="5"/>
  <c r="H468" i="5"/>
  <c r="I468" i="5" s="1"/>
  <c r="J467" i="5"/>
  <c r="H467" i="5"/>
  <c r="J466" i="5"/>
  <c r="H466" i="5"/>
  <c r="I466" i="5" s="1"/>
  <c r="J465" i="5"/>
  <c r="H465" i="5"/>
  <c r="J464" i="5"/>
  <c r="H464" i="5"/>
  <c r="I464" i="5" s="1"/>
  <c r="J463" i="5"/>
  <c r="H463" i="5"/>
  <c r="J462" i="5"/>
  <c r="H462" i="5"/>
  <c r="I462" i="5" s="1"/>
  <c r="F460" i="5"/>
  <c r="H459" i="5" s="1"/>
  <c r="E460" i="5"/>
  <c r="J457" i="5"/>
  <c r="H457" i="5"/>
  <c r="I457" i="5" s="1"/>
  <c r="J456" i="5"/>
  <c r="H456" i="5"/>
  <c r="J455" i="5"/>
  <c r="H455" i="5"/>
  <c r="I455" i="5" s="1"/>
  <c r="J454" i="5"/>
  <c r="H454" i="5"/>
  <c r="J453" i="5"/>
  <c r="H453" i="5"/>
  <c r="I453" i="5" s="1"/>
  <c r="J452" i="5"/>
  <c r="H452" i="5"/>
  <c r="J451" i="5"/>
  <c r="H451" i="5"/>
  <c r="I451" i="5" s="1"/>
  <c r="J450" i="5"/>
  <c r="H450" i="5"/>
  <c r="J449" i="5"/>
  <c r="H449" i="5"/>
  <c r="I449" i="5" s="1"/>
  <c r="J448" i="5"/>
  <c r="H448" i="5"/>
  <c r="J447" i="5"/>
  <c r="H447" i="5"/>
  <c r="I447" i="5" s="1"/>
  <c r="J446" i="5"/>
  <c r="H446" i="5"/>
  <c r="J445" i="5"/>
  <c r="H445" i="5"/>
  <c r="I445" i="5" s="1"/>
  <c r="J444" i="5"/>
  <c r="H444" i="5"/>
  <c r="J443" i="5"/>
  <c r="H443" i="5"/>
  <c r="I443" i="5" s="1"/>
  <c r="J442" i="5"/>
  <c r="H442" i="5"/>
  <c r="J441" i="5"/>
  <c r="H441" i="5"/>
  <c r="I441" i="5" s="1"/>
  <c r="J440" i="5"/>
  <c r="H440" i="5"/>
  <c r="J439" i="5"/>
  <c r="H439" i="5"/>
  <c r="I439" i="5" s="1"/>
  <c r="J438" i="5"/>
  <c r="H438" i="5"/>
  <c r="J437" i="5"/>
  <c r="H437" i="5"/>
  <c r="I437" i="5" s="1"/>
  <c r="J436" i="5"/>
  <c r="H436" i="5"/>
  <c r="J435" i="5"/>
  <c r="H435" i="5"/>
  <c r="I435" i="5" s="1"/>
  <c r="J434" i="5"/>
  <c r="H434" i="5"/>
  <c r="J433" i="5"/>
  <c r="J432" i="5"/>
  <c r="H432" i="5"/>
  <c r="J431" i="5"/>
  <c r="H431" i="5"/>
  <c r="I431" i="5" s="1"/>
  <c r="J430" i="5"/>
  <c r="H430" i="5"/>
  <c r="J429" i="5"/>
  <c r="H429" i="5"/>
  <c r="I429" i="5" s="1"/>
  <c r="J428" i="5"/>
  <c r="H428" i="5"/>
  <c r="J427" i="5"/>
  <c r="H427" i="5"/>
  <c r="I427" i="5" s="1"/>
  <c r="J426" i="5"/>
  <c r="H426" i="5"/>
  <c r="J425" i="5"/>
  <c r="H425" i="5"/>
  <c r="I425" i="5" s="1"/>
  <c r="F423" i="5"/>
  <c r="H422" i="5" s="1"/>
  <c r="E423" i="5"/>
  <c r="J420" i="5"/>
  <c r="H420" i="5"/>
  <c r="I420" i="5" s="1"/>
  <c r="J419" i="5"/>
  <c r="H419" i="5"/>
  <c r="J418" i="5"/>
  <c r="H418" i="5"/>
  <c r="I418" i="5" s="1"/>
  <c r="J417" i="5"/>
  <c r="H417" i="5"/>
  <c r="J416" i="5"/>
  <c r="H416" i="5"/>
  <c r="I416" i="5" s="1"/>
  <c r="J415" i="5"/>
  <c r="H415" i="5"/>
  <c r="J414" i="5"/>
  <c r="H414" i="5"/>
  <c r="I414" i="5" s="1"/>
  <c r="J413" i="5"/>
  <c r="H413" i="5"/>
  <c r="J412" i="5"/>
  <c r="H412" i="5"/>
  <c r="I412" i="5" s="1"/>
  <c r="J411" i="5"/>
  <c r="H411" i="5"/>
  <c r="I411" i="5" s="1"/>
  <c r="J410" i="5"/>
  <c r="H410" i="5"/>
  <c r="I410" i="5" s="1"/>
  <c r="J409" i="5"/>
  <c r="H409" i="5"/>
  <c r="I409" i="5" s="1"/>
  <c r="J408" i="5"/>
  <c r="H408" i="5"/>
  <c r="I408" i="5" s="1"/>
  <c r="J407" i="5"/>
  <c r="H407" i="5"/>
  <c r="I407" i="5" s="1"/>
  <c r="J406" i="5"/>
  <c r="H406" i="5"/>
  <c r="I406" i="5" s="1"/>
  <c r="J405" i="5"/>
  <c r="H405" i="5"/>
  <c r="I405" i="5" s="1"/>
  <c r="J404" i="5"/>
  <c r="H404" i="5"/>
  <c r="I404" i="5" s="1"/>
  <c r="J403" i="5"/>
  <c r="H403" i="5"/>
  <c r="I448" i="5" l="1"/>
  <c r="I479" i="5"/>
  <c r="E526" i="5"/>
  <c r="I530" i="5"/>
  <c r="I430" i="5"/>
  <c r="E459" i="5"/>
  <c r="H460" i="5"/>
  <c r="I495" i="5"/>
  <c r="I496" i="5"/>
  <c r="I497" i="5"/>
  <c r="I498" i="5"/>
  <c r="I499" i="5"/>
  <c r="I500" i="5"/>
  <c r="I501" i="5"/>
  <c r="E503" i="5"/>
  <c r="I507" i="5"/>
  <c r="I546" i="5"/>
  <c r="I417" i="5"/>
  <c r="I440" i="5"/>
  <c r="I456" i="5"/>
  <c r="I469" i="5"/>
  <c r="I470" i="5"/>
  <c r="I471" i="5"/>
  <c r="I487" i="5"/>
  <c r="I517" i="5"/>
  <c r="I538" i="5"/>
  <c r="I554" i="5"/>
  <c r="I413" i="5"/>
  <c r="E422" i="5"/>
  <c r="I426" i="5"/>
  <c r="I436" i="5"/>
  <c r="I444" i="5"/>
  <c r="I452" i="5"/>
  <c r="I465" i="5"/>
  <c r="I475" i="5"/>
  <c r="I483" i="5"/>
  <c r="I491" i="5"/>
  <c r="I511" i="5"/>
  <c r="I512" i="5"/>
  <c r="I513" i="5"/>
  <c r="I521" i="5"/>
  <c r="I534" i="5"/>
  <c r="I542" i="5"/>
  <c r="I550" i="5"/>
  <c r="I558" i="5"/>
  <c r="I565" i="5"/>
  <c r="E569" i="5"/>
  <c r="I910" i="5"/>
  <c r="I883" i="5"/>
  <c r="I852" i="5"/>
  <c r="I722" i="5"/>
  <c r="I628" i="5"/>
  <c r="I570" i="5"/>
  <c r="I751" i="5"/>
  <c r="I655" i="5"/>
  <c r="I783" i="5"/>
  <c r="I680" i="5"/>
  <c r="I403" i="5"/>
  <c r="I415" i="5"/>
  <c r="I419" i="5"/>
  <c r="H423" i="5"/>
  <c r="I428" i="5"/>
  <c r="I432" i="5"/>
  <c r="I433" i="5"/>
  <c r="I434" i="5"/>
  <c r="I438" i="5"/>
  <c r="I442" i="5"/>
  <c r="I446" i="5"/>
  <c r="I450" i="5"/>
  <c r="I454" i="5"/>
  <c r="I463" i="5"/>
  <c r="I467" i="5"/>
  <c r="I473" i="5"/>
  <c r="I477" i="5"/>
  <c r="I481" i="5"/>
  <c r="I485" i="5"/>
  <c r="I489" i="5"/>
  <c r="I493" i="5"/>
  <c r="H504" i="5"/>
  <c r="I509" i="5"/>
  <c r="I515" i="5"/>
  <c r="I519" i="5"/>
  <c r="I523" i="5"/>
  <c r="H527" i="5"/>
  <c r="I532" i="5"/>
  <c r="I536" i="5"/>
  <c r="I540" i="5"/>
  <c r="I544" i="5"/>
  <c r="I548" i="5"/>
  <c r="I552" i="5"/>
  <c r="I556" i="5"/>
  <c r="I560" i="5"/>
  <c r="I563" i="5"/>
  <c r="I567" i="5"/>
  <c r="I813" i="5"/>
  <c r="I599" i="5"/>
  <c r="J402" i="5"/>
  <c r="H402" i="5"/>
  <c r="I402" i="5" s="1"/>
  <c r="J401" i="5"/>
  <c r="H401" i="5"/>
  <c r="J400" i="5"/>
  <c r="H400" i="5"/>
  <c r="I400" i="5" s="1"/>
  <c r="J399" i="5"/>
  <c r="H399" i="5"/>
  <c r="J398" i="5"/>
  <c r="H398" i="5"/>
  <c r="I398" i="5" s="1"/>
  <c r="J397" i="5"/>
  <c r="H397" i="5"/>
  <c r="J396" i="5"/>
  <c r="H396" i="5"/>
  <c r="I396" i="5" s="1"/>
  <c r="J395" i="5"/>
  <c r="H395" i="5"/>
  <c r="J394" i="5"/>
  <c r="H394" i="5"/>
  <c r="I394" i="5" s="1"/>
  <c r="J393" i="5"/>
  <c r="H393" i="5"/>
  <c r="J392" i="5"/>
  <c r="H392" i="5"/>
  <c r="I392" i="5" s="1"/>
  <c r="J391" i="5"/>
  <c r="H391" i="5"/>
  <c r="J390" i="5"/>
  <c r="H390" i="5"/>
  <c r="I390" i="5" s="1"/>
  <c r="J389" i="5"/>
  <c r="H389" i="5"/>
  <c r="F387" i="5"/>
  <c r="H386" i="5" s="1"/>
  <c r="E387" i="5"/>
  <c r="J384" i="5"/>
  <c r="H384" i="5"/>
  <c r="J383" i="5"/>
  <c r="H383" i="5"/>
  <c r="I383" i="5" s="1"/>
  <c r="J382" i="5"/>
  <c r="H382" i="5"/>
  <c r="J381" i="5"/>
  <c r="H381" i="5"/>
  <c r="I381" i="5" s="1"/>
  <c r="J380" i="5"/>
  <c r="H380" i="5"/>
  <c r="J379" i="5"/>
  <c r="H379" i="5"/>
  <c r="I379" i="5" s="1"/>
  <c r="J378" i="5"/>
  <c r="H378" i="5"/>
  <c r="J377" i="5"/>
  <c r="H377" i="5"/>
  <c r="I377" i="5" s="1"/>
  <c r="J376" i="5"/>
  <c r="H376" i="5"/>
  <c r="J375" i="5"/>
  <c r="H375" i="5"/>
  <c r="J374" i="5"/>
  <c r="H374" i="5"/>
  <c r="F372" i="5"/>
  <c r="E372" i="5"/>
  <c r="J369" i="5"/>
  <c r="H369" i="5"/>
  <c r="J368" i="5"/>
  <c r="H368" i="5"/>
  <c r="I368" i="5" s="1"/>
  <c r="J367" i="5"/>
  <c r="H367" i="5"/>
  <c r="J366" i="5"/>
  <c r="H366" i="5"/>
  <c r="I366" i="5" s="1"/>
  <c r="J365" i="5"/>
  <c r="H365" i="5"/>
  <c r="J364" i="5"/>
  <c r="H364" i="5"/>
  <c r="I364" i="5" s="1"/>
  <c r="J363" i="5"/>
  <c r="H363" i="5"/>
  <c r="J362" i="5"/>
  <c r="H362" i="5"/>
  <c r="I362" i="5" s="1"/>
  <c r="J361" i="5"/>
  <c r="H361" i="5"/>
  <c r="J360" i="5"/>
  <c r="H360" i="5"/>
  <c r="I360" i="5" s="1"/>
  <c r="J359" i="5"/>
  <c r="H359" i="5"/>
  <c r="I359" i="5" s="1"/>
  <c r="J358" i="5"/>
  <c r="H358" i="5"/>
  <c r="I358" i="5" s="1"/>
  <c r="J357" i="5"/>
  <c r="H357" i="5"/>
  <c r="I357" i="5" s="1"/>
  <c r="J356" i="5"/>
  <c r="H356" i="5"/>
  <c r="I356" i="5" s="1"/>
  <c r="J355" i="5"/>
  <c r="H355" i="5"/>
  <c r="I355" i="5" s="1"/>
  <c r="J354" i="5"/>
  <c r="H354" i="5"/>
  <c r="I354" i="5" s="1"/>
  <c r="J353" i="5"/>
  <c r="H353" i="5"/>
  <c r="I353" i="5" s="1"/>
  <c r="J352" i="5"/>
  <c r="H352" i="5"/>
  <c r="I352" i="5" s="1"/>
  <c r="J351" i="5"/>
  <c r="H351" i="5"/>
  <c r="I351" i="5" s="1"/>
  <c r="J350" i="5"/>
  <c r="H350" i="5"/>
  <c r="I350" i="5" s="1"/>
  <c r="J349" i="5"/>
  <c r="H349" i="5"/>
  <c r="J348" i="5"/>
  <c r="H348" i="5"/>
  <c r="I348" i="5" s="1"/>
  <c r="J347" i="5"/>
  <c r="H347" i="5"/>
  <c r="J346" i="5"/>
  <c r="H346" i="5"/>
  <c r="J345" i="5"/>
  <c r="H345" i="5"/>
  <c r="J344" i="5"/>
  <c r="H344" i="5"/>
  <c r="I344" i="5" s="1"/>
  <c r="J343" i="5"/>
  <c r="H343" i="5"/>
  <c r="J342" i="5"/>
  <c r="H342" i="5"/>
  <c r="I342" i="5" s="1"/>
  <c r="F340" i="5"/>
  <c r="H339" i="5" s="1"/>
  <c r="E340" i="5"/>
  <c r="J337" i="5"/>
  <c r="H337" i="5"/>
  <c r="I337" i="5" s="1"/>
  <c r="J336" i="5"/>
  <c r="H336" i="5"/>
  <c r="J335" i="5"/>
  <c r="H335" i="5"/>
  <c r="I335" i="5" s="1"/>
  <c r="J334" i="5"/>
  <c r="H334" i="5"/>
  <c r="J333" i="5"/>
  <c r="H333" i="5"/>
  <c r="I333" i="5" s="1"/>
  <c r="J332" i="5"/>
  <c r="H332" i="5"/>
  <c r="J331" i="5"/>
  <c r="H331" i="5"/>
  <c r="I331" i="5" s="1"/>
  <c r="J330" i="5"/>
  <c r="H330" i="5"/>
  <c r="J329" i="5"/>
  <c r="H329" i="5"/>
  <c r="I329" i="5" s="1"/>
  <c r="J328" i="5"/>
  <c r="H328" i="5"/>
  <c r="J327" i="5"/>
  <c r="H327" i="5"/>
  <c r="I327" i="5" s="1"/>
  <c r="J326" i="5"/>
  <c r="H326" i="5"/>
  <c r="J325" i="5"/>
  <c r="H325" i="5"/>
  <c r="I325" i="5" s="1"/>
  <c r="J324" i="5"/>
  <c r="H324" i="5"/>
  <c r="J323" i="5"/>
  <c r="H323" i="5"/>
  <c r="I323" i="5" s="1"/>
  <c r="J322" i="5"/>
  <c r="H322" i="5"/>
  <c r="J321" i="5"/>
  <c r="H321" i="5"/>
  <c r="I321" i="5" s="1"/>
  <c r="J320" i="5"/>
  <c r="H320" i="5"/>
  <c r="J319" i="5"/>
  <c r="H319" i="5"/>
  <c r="I319" i="5" s="1"/>
  <c r="J318" i="5"/>
  <c r="H318" i="5"/>
  <c r="J317" i="5"/>
  <c r="H317" i="5"/>
  <c r="I317" i="5" s="1"/>
  <c r="J316" i="5"/>
  <c r="H316" i="5"/>
  <c r="F314" i="5"/>
  <c r="H313" i="5" s="1"/>
  <c r="E314" i="5"/>
  <c r="J311" i="5"/>
  <c r="H311" i="5"/>
  <c r="J310" i="5"/>
  <c r="H310" i="5"/>
  <c r="I310" i="5" s="1"/>
  <c r="J309" i="5"/>
  <c r="H309" i="5"/>
  <c r="J308" i="5"/>
  <c r="H308" i="5"/>
  <c r="I308" i="5" s="1"/>
  <c r="J307" i="5"/>
  <c r="H307" i="5"/>
  <c r="J306" i="5"/>
  <c r="H306" i="5"/>
  <c r="I306" i="5" s="1"/>
  <c r="J305" i="5"/>
  <c r="H305" i="5"/>
  <c r="J304" i="5"/>
  <c r="H304" i="5"/>
  <c r="I304" i="5" s="1"/>
  <c r="J303" i="5"/>
  <c r="H303" i="5"/>
  <c r="J302" i="5"/>
  <c r="H302" i="5"/>
  <c r="I302" i="5" s="1"/>
  <c r="J301" i="5"/>
  <c r="H301" i="5"/>
  <c r="J300" i="5"/>
  <c r="H300" i="5"/>
  <c r="I300" i="5" s="1"/>
  <c r="J299" i="5"/>
  <c r="H299" i="5"/>
  <c r="J298" i="5"/>
  <c r="H298" i="5"/>
  <c r="I298" i="5" s="1"/>
  <c r="J297" i="5"/>
  <c r="H297" i="5"/>
  <c r="J296" i="5"/>
  <c r="H296" i="5"/>
  <c r="I296" i="5" s="1"/>
  <c r="J295" i="5"/>
  <c r="H295" i="5"/>
  <c r="J294" i="5"/>
  <c r="H294" i="5"/>
  <c r="I294" i="5" s="1"/>
  <c r="J293" i="5"/>
  <c r="H293" i="5"/>
  <c r="J292" i="5"/>
  <c r="H292" i="5"/>
  <c r="I292" i="5" s="1"/>
  <c r="J291" i="5"/>
  <c r="H291" i="5"/>
  <c r="J290" i="5"/>
  <c r="H290" i="5"/>
  <c r="I290" i="5" s="1"/>
  <c r="J289" i="5"/>
  <c r="H289" i="5"/>
  <c r="J288" i="5"/>
  <c r="H288" i="5"/>
  <c r="I288" i="5" s="1"/>
  <c r="J287" i="5"/>
  <c r="H287" i="5"/>
  <c r="F285" i="5"/>
  <c r="H284" i="5" s="1"/>
  <c r="E285" i="5"/>
  <c r="J282" i="5"/>
  <c r="H282" i="5"/>
  <c r="J281" i="5"/>
  <c r="H281" i="5"/>
  <c r="I281" i="5" s="1"/>
  <c r="J280" i="5"/>
  <c r="H280" i="5"/>
  <c r="J279" i="5"/>
  <c r="H279" i="5"/>
  <c r="I279" i="5" s="1"/>
  <c r="J278" i="5"/>
  <c r="H278" i="5"/>
  <c r="J277" i="5"/>
  <c r="H277" i="5"/>
  <c r="I277" i="5" s="1"/>
  <c r="J276" i="5"/>
  <c r="H276" i="5"/>
  <c r="J275" i="5"/>
  <c r="H275" i="5"/>
  <c r="I275" i="5" s="1"/>
  <c r="J274" i="5"/>
  <c r="H274" i="5"/>
  <c r="J273" i="5"/>
  <c r="H273" i="5"/>
  <c r="I273" i="5" s="1"/>
  <c r="J272" i="5"/>
  <c r="H272" i="5"/>
  <c r="J271" i="5"/>
  <c r="H271" i="5"/>
  <c r="I271" i="5" s="1"/>
  <c r="J270" i="5"/>
  <c r="H270" i="5"/>
  <c r="J269" i="5"/>
  <c r="H269" i="5"/>
  <c r="I269" i="5" s="1"/>
  <c r="J268" i="5"/>
  <c r="H268" i="5"/>
  <c r="J267" i="5"/>
  <c r="H267" i="5"/>
  <c r="I267" i="5" s="1"/>
  <c r="J266" i="5"/>
  <c r="H266" i="5"/>
  <c r="I266" i="5" s="1"/>
  <c r="J265" i="5"/>
  <c r="H265" i="5"/>
  <c r="I265" i="5" s="1"/>
  <c r="J264" i="5"/>
  <c r="H264" i="5"/>
  <c r="J263" i="5"/>
  <c r="H263" i="5"/>
  <c r="I263" i="5" s="1"/>
  <c r="J262" i="5"/>
  <c r="H262" i="5"/>
  <c r="J261" i="5"/>
  <c r="H261" i="5"/>
  <c r="I261" i="5" s="1"/>
  <c r="J260" i="5"/>
  <c r="H260" i="5"/>
  <c r="F258" i="5"/>
  <c r="H257" i="5" s="1"/>
  <c r="E258" i="5"/>
  <c r="J255" i="5"/>
  <c r="H255" i="5"/>
  <c r="J254" i="5"/>
  <c r="H254" i="5"/>
  <c r="I254" i="5" s="1"/>
  <c r="J253" i="5"/>
  <c r="H253" i="5"/>
  <c r="J252" i="5"/>
  <c r="H252" i="5"/>
  <c r="I252" i="5" s="1"/>
  <c r="J251" i="5"/>
  <c r="H251" i="5"/>
  <c r="J250" i="5"/>
  <c r="H250" i="5"/>
  <c r="I250" i="5" s="1"/>
  <c r="J249" i="5"/>
  <c r="H249" i="5"/>
  <c r="J248" i="5"/>
  <c r="H248" i="5"/>
  <c r="I248" i="5" s="1"/>
  <c r="J247" i="5"/>
  <c r="H247" i="5"/>
  <c r="J246" i="5"/>
  <c r="H246" i="5"/>
  <c r="I246" i="5" s="1"/>
  <c r="J245" i="5"/>
  <c r="H245" i="5"/>
  <c r="J244" i="5"/>
  <c r="H244" i="5"/>
  <c r="I244" i="5" s="1"/>
  <c r="J243" i="5"/>
  <c r="H243" i="5"/>
  <c r="J242" i="5"/>
  <c r="H242" i="5"/>
  <c r="I242" i="5" s="1"/>
  <c r="J241" i="5"/>
  <c r="H241" i="5"/>
  <c r="J240" i="5"/>
  <c r="H240" i="5"/>
  <c r="I240" i="5" s="1"/>
  <c r="J239" i="5"/>
  <c r="H239" i="5"/>
  <c r="J238" i="5"/>
  <c r="H238" i="5"/>
  <c r="I238" i="5" s="1"/>
  <c r="D238" i="5"/>
  <c r="J237" i="5"/>
  <c r="H237" i="5"/>
  <c r="J236" i="5"/>
  <c r="H236" i="5"/>
  <c r="I236" i="5" s="1"/>
  <c r="J235" i="5"/>
  <c r="H235" i="5"/>
  <c r="J234" i="5"/>
  <c r="H234" i="5"/>
  <c r="I234" i="5" s="1"/>
  <c r="J233" i="5"/>
  <c r="H233" i="5"/>
  <c r="J232" i="5"/>
  <c r="I232" i="5"/>
  <c r="J231" i="5"/>
  <c r="H231" i="5"/>
  <c r="J230" i="5"/>
  <c r="H230" i="5"/>
  <c r="I230" i="5" s="1"/>
  <c r="D230" i="5"/>
  <c r="J229" i="5"/>
  <c r="D229" i="5"/>
  <c r="F227" i="5"/>
  <c r="E227" i="5"/>
  <c r="F226" i="5"/>
  <c r="J224" i="5"/>
  <c r="H224" i="5"/>
  <c r="J223" i="5"/>
  <c r="H223" i="5"/>
  <c r="I223" i="5" s="1"/>
  <c r="J222" i="5"/>
  <c r="H222" i="5"/>
  <c r="J221" i="5"/>
  <c r="H221" i="5"/>
  <c r="I221" i="5" s="1"/>
  <c r="J220" i="5"/>
  <c r="H220" i="5"/>
  <c r="J219" i="5"/>
  <c r="H219" i="5"/>
  <c r="I219" i="5" s="1"/>
  <c r="J218" i="5"/>
  <c r="H218" i="5"/>
  <c r="J217" i="5"/>
  <c r="H217" i="5"/>
  <c r="I217" i="5" s="1"/>
  <c r="J216" i="5"/>
  <c r="H216" i="5"/>
  <c r="J215" i="5"/>
  <c r="H215" i="5"/>
  <c r="I215" i="5" s="1"/>
  <c r="J214" i="5"/>
  <c r="H214" i="5"/>
  <c r="J213" i="5"/>
  <c r="H213" i="5"/>
  <c r="I213" i="5" s="1"/>
  <c r="J212" i="5"/>
  <c r="H212" i="5"/>
  <c r="J211" i="5"/>
  <c r="H211" i="5"/>
  <c r="I211" i="5" s="1"/>
  <c r="J210" i="5"/>
  <c r="H210" i="5"/>
  <c r="J209" i="5"/>
  <c r="H209" i="5"/>
  <c r="I209" i="5" s="1"/>
  <c r="J208" i="5"/>
  <c r="H208" i="5"/>
  <c r="J207" i="5"/>
  <c r="H207" i="5"/>
  <c r="I207" i="5" s="1"/>
  <c r="J206" i="5"/>
  <c r="H206" i="5"/>
  <c r="J205" i="5"/>
  <c r="H205" i="5"/>
  <c r="I205" i="5" s="1"/>
  <c r="J204" i="5"/>
  <c r="H204" i="5"/>
  <c r="J203" i="5"/>
  <c r="H203" i="5"/>
  <c r="I203" i="5" s="1"/>
  <c r="J202" i="5"/>
  <c r="H202" i="5"/>
  <c r="J201" i="5"/>
  <c r="H201" i="5"/>
  <c r="I201" i="5" s="1"/>
  <c r="J200" i="5"/>
  <c r="H200" i="5"/>
  <c r="J199" i="5"/>
  <c r="H199" i="5"/>
  <c r="I199" i="5" s="1"/>
  <c r="J198" i="5"/>
  <c r="H198" i="5"/>
  <c r="I198" i="5" s="1"/>
  <c r="J197" i="5"/>
  <c r="H197" i="5"/>
  <c r="I197" i="5" s="1"/>
  <c r="F195" i="5"/>
  <c r="H194" i="5" s="1"/>
  <c r="E195" i="5"/>
  <c r="J192" i="5"/>
  <c r="H192" i="5"/>
  <c r="I192" i="5" s="1"/>
  <c r="J191" i="5"/>
  <c r="H191" i="5"/>
  <c r="J190" i="5"/>
  <c r="H190" i="5"/>
  <c r="I190" i="5" s="1"/>
  <c r="J189" i="5"/>
  <c r="H189" i="5"/>
  <c r="J188" i="5"/>
  <c r="H188" i="5"/>
  <c r="I188" i="5" s="1"/>
  <c r="J187" i="5"/>
  <c r="H187" i="5"/>
  <c r="J186" i="5"/>
  <c r="H186" i="5"/>
  <c r="I186" i="5" s="1"/>
  <c r="J185" i="5"/>
  <c r="H185" i="5"/>
  <c r="J184" i="5"/>
  <c r="H184" i="5"/>
  <c r="I184" i="5" s="1"/>
  <c r="J183" i="5"/>
  <c r="H183" i="5"/>
  <c r="J182" i="5"/>
  <c r="H182" i="5"/>
  <c r="I182" i="5" s="1"/>
  <c r="J181" i="5"/>
  <c r="H181" i="5"/>
  <c r="J180" i="5"/>
  <c r="H180" i="5"/>
  <c r="I180" i="5" s="1"/>
  <c r="J179" i="5"/>
  <c r="H179" i="5"/>
  <c r="J178" i="5"/>
  <c r="H178" i="5"/>
  <c r="I178" i="5" s="1"/>
  <c r="J177" i="5"/>
  <c r="H177" i="5"/>
  <c r="J176" i="5"/>
  <c r="H176" i="5"/>
  <c r="I176" i="5" s="1"/>
  <c r="J175" i="5"/>
  <c r="H175" i="5"/>
  <c r="J174" i="5"/>
  <c r="H174" i="5"/>
  <c r="I174" i="5" s="1"/>
  <c r="J173" i="5"/>
  <c r="H173" i="5"/>
  <c r="J172" i="5"/>
  <c r="H172" i="5"/>
  <c r="I172" i="5" s="1"/>
  <c r="J171" i="5"/>
  <c r="H171" i="5"/>
  <c r="J170" i="5"/>
  <c r="H170" i="5"/>
  <c r="I170" i="5" s="1"/>
  <c r="J169" i="5"/>
  <c r="H169" i="5"/>
  <c r="J168" i="5"/>
  <c r="H168" i="5"/>
  <c r="I168" i="5" s="1"/>
  <c r="J167" i="5"/>
  <c r="H167" i="5"/>
  <c r="I167" i="5" s="1"/>
  <c r="J166" i="5"/>
  <c r="H166" i="5"/>
  <c r="I166" i="5" s="1"/>
  <c r="H371" i="5" l="1"/>
  <c r="D227" i="5"/>
  <c r="D226" i="5" s="1"/>
  <c r="H387" i="5"/>
  <c r="I293" i="5"/>
  <c r="E226" i="5"/>
  <c r="H372" i="5"/>
  <c r="I324" i="5"/>
  <c r="I224" i="5"/>
  <c r="I189" i="5"/>
  <c r="I231" i="5"/>
  <c r="I361" i="5"/>
  <c r="I241" i="5"/>
  <c r="H258" i="5"/>
  <c r="I173" i="5"/>
  <c r="I208" i="5"/>
  <c r="E257" i="5"/>
  <c r="I270" i="5"/>
  <c r="I309" i="5"/>
  <c r="E339" i="5"/>
  <c r="E386" i="5"/>
  <c r="I181" i="5"/>
  <c r="I200" i="5"/>
  <c r="I216" i="5"/>
  <c r="I249" i="5"/>
  <c r="I264" i="5"/>
  <c r="I278" i="5"/>
  <c r="H285" i="5"/>
  <c r="I301" i="5"/>
  <c r="E313" i="5"/>
  <c r="I316" i="5"/>
  <c r="H314" i="5"/>
  <c r="I332" i="5"/>
  <c r="H340" i="5"/>
  <c r="I345" i="5"/>
  <c r="I346" i="5"/>
  <c r="I347" i="5"/>
  <c r="I369" i="5"/>
  <c r="E371" i="5"/>
  <c r="I378" i="5"/>
  <c r="I393" i="5"/>
  <c r="I401" i="5"/>
  <c r="I504" i="5"/>
  <c r="I423" i="5"/>
  <c r="I169" i="5"/>
  <c r="I177" i="5"/>
  <c r="I185" i="5"/>
  <c r="E194" i="5"/>
  <c r="I204" i="5"/>
  <c r="I212" i="5"/>
  <c r="I220" i="5"/>
  <c r="I229" i="5"/>
  <c r="I235" i="5"/>
  <c r="I245" i="5"/>
  <c r="I253" i="5"/>
  <c r="I260" i="5"/>
  <c r="I274" i="5"/>
  <c r="I282" i="5"/>
  <c r="E284" i="5"/>
  <c r="I289" i="5"/>
  <c r="I297" i="5"/>
  <c r="I305" i="5"/>
  <c r="I320" i="5"/>
  <c r="I328" i="5"/>
  <c r="I336" i="5"/>
  <c r="I365" i="5"/>
  <c r="I382" i="5"/>
  <c r="I389" i="5"/>
  <c r="I397" i="5"/>
  <c r="I527" i="5"/>
  <c r="I460" i="5"/>
  <c r="I171" i="5"/>
  <c r="I175" i="5"/>
  <c r="I179" i="5"/>
  <c r="I183" i="5"/>
  <c r="I187" i="5"/>
  <c r="I191" i="5"/>
  <c r="H195" i="5"/>
  <c r="I202" i="5"/>
  <c r="I206" i="5"/>
  <c r="I210" i="5"/>
  <c r="I214" i="5"/>
  <c r="I218" i="5"/>
  <c r="I222" i="5"/>
  <c r="H227" i="5"/>
  <c r="I233" i="5"/>
  <c r="I237" i="5"/>
  <c r="I239" i="5"/>
  <c r="I243" i="5"/>
  <c r="I247" i="5"/>
  <c r="I251" i="5"/>
  <c r="I255" i="5"/>
  <c r="I262" i="5"/>
  <c r="I268" i="5"/>
  <c r="I272" i="5"/>
  <c r="I276" i="5"/>
  <c r="I280" i="5"/>
  <c r="I287" i="5"/>
  <c r="I291" i="5"/>
  <c r="I295" i="5"/>
  <c r="I299" i="5"/>
  <c r="I303" i="5"/>
  <c r="I307" i="5"/>
  <c r="I311" i="5"/>
  <c r="I318" i="5"/>
  <c r="I322" i="5"/>
  <c r="I326" i="5"/>
  <c r="I330" i="5"/>
  <c r="I334" i="5"/>
  <c r="I343" i="5"/>
  <c r="I349" i="5"/>
  <c r="I363" i="5"/>
  <c r="I367" i="5"/>
  <c r="I374" i="5"/>
  <c r="I375" i="5"/>
  <c r="I376" i="5"/>
  <c r="I380" i="5"/>
  <c r="I384" i="5"/>
  <c r="I391" i="5"/>
  <c r="I395" i="5"/>
  <c r="I399" i="5"/>
  <c r="H164" i="5"/>
  <c r="F164" i="5"/>
  <c r="E164" i="5"/>
  <c r="J161" i="5"/>
  <c r="H161" i="5"/>
  <c r="I161" i="5" s="1"/>
  <c r="J160" i="5"/>
  <c r="H160" i="5"/>
  <c r="J159" i="5"/>
  <c r="H159" i="5"/>
  <c r="J158" i="5"/>
  <c r="H158" i="5"/>
  <c r="J157" i="5"/>
  <c r="H157" i="5"/>
  <c r="I157" i="5" s="1"/>
  <c r="J156" i="5"/>
  <c r="H156" i="5"/>
  <c r="J155" i="5"/>
  <c r="H155" i="5"/>
  <c r="I155" i="5" s="1"/>
  <c r="J154" i="5"/>
  <c r="H154" i="5"/>
  <c r="J153" i="5"/>
  <c r="H153" i="5"/>
  <c r="J152" i="5"/>
  <c r="H152" i="5"/>
  <c r="I152" i="5" s="1"/>
  <c r="J151" i="5"/>
  <c r="H151" i="5"/>
  <c r="J150" i="5"/>
  <c r="H150" i="5"/>
  <c r="I150" i="5" s="1"/>
  <c r="J149" i="5"/>
  <c r="H149" i="5"/>
  <c r="I149" i="5" s="1"/>
  <c r="J148" i="5"/>
  <c r="H148" i="5"/>
  <c r="J147" i="5"/>
  <c r="H147" i="5"/>
  <c r="J146" i="5"/>
  <c r="H146" i="5"/>
  <c r="J145" i="5"/>
  <c r="H145" i="5"/>
  <c r="J144" i="5"/>
  <c r="H144" i="5"/>
  <c r="J143" i="5"/>
  <c r="H143" i="5"/>
  <c r="I143" i="5" s="1"/>
  <c r="J142" i="5"/>
  <c r="H142" i="5"/>
  <c r="J141" i="5"/>
  <c r="H141" i="5"/>
  <c r="I141" i="5" s="1"/>
  <c r="J140" i="5"/>
  <c r="H140" i="5"/>
  <c r="J139" i="5"/>
  <c r="H139" i="5"/>
  <c r="I139" i="5" s="1"/>
  <c r="J138" i="5"/>
  <c r="H138" i="5"/>
  <c r="J137" i="5"/>
  <c r="H137" i="5"/>
  <c r="I137" i="5" s="1"/>
  <c r="J136" i="5"/>
  <c r="H136" i="5"/>
  <c r="J135" i="5"/>
  <c r="H135" i="5"/>
  <c r="I135" i="5" s="1"/>
  <c r="J134" i="5"/>
  <c r="H134" i="5"/>
  <c r="J133" i="5"/>
  <c r="H133" i="5"/>
  <c r="I133" i="5" s="1"/>
  <c r="J132" i="5"/>
  <c r="H132" i="5"/>
  <c r="J131" i="5"/>
  <c r="H131" i="5"/>
  <c r="I131" i="5" s="1"/>
  <c r="J130" i="5"/>
  <c r="H130" i="5"/>
  <c r="J129" i="5"/>
  <c r="H129" i="5"/>
  <c r="I129" i="5" s="1"/>
  <c r="J128" i="5"/>
  <c r="H128" i="5"/>
  <c r="J127" i="5"/>
  <c r="H127" i="5"/>
  <c r="I127" i="5" s="1"/>
  <c r="J126" i="5"/>
  <c r="H126" i="5"/>
  <c r="J125" i="5"/>
  <c r="H125" i="5"/>
  <c r="I125" i="5" s="1"/>
  <c r="F123" i="5"/>
  <c r="H122" i="5" s="1"/>
  <c r="E123" i="5"/>
  <c r="J120" i="5"/>
  <c r="H120" i="5"/>
  <c r="J119" i="5"/>
  <c r="H119" i="5"/>
  <c r="I119" i="5" s="1"/>
  <c r="J118" i="5"/>
  <c r="H118" i="5"/>
  <c r="J117" i="5"/>
  <c r="H117" i="5"/>
  <c r="I117" i="5" s="1"/>
  <c r="J116" i="5"/>
  <c r="H116" i="5"/>
  <c r="J115" i="5"/>
  <c r="H115" i="5"/>
  <c r="I115" i="5" s="1"/>
  <c r="J114" i="5"/>
  <c r="H114" i="5"/>
  <c r="J113" i="5"/>
  <c r="H113" i="5"/>
  <c r="I113" i="5" s="1"/>
  <c r="J112" i="5"/>
  <c r="H112" i="5"/>
  <c r="J111" i="5"/>
  <c r="H111" i="5"/>
  <c r="I111" i="5" s="1"/>
  <c r="J110" i="5"/>
  <c r="H110" i="5"/>
  <c r="J109" i="5"/>
  <c r="H109" i="5"/>
  <c r="I109" i="5" s="1"/>
  <c r="J108" i="5"/>
  <c r="H108" i="5"/>
  <c r="J107" i="5"/>
  <c r="H107" i="5"/>
  <c r="I107" i="5" s="1"/>
  <c r="J106" i="5"/>
  <c r="H106" i="5"/>
  <c r="I106" i="5" s="1"/>
  <c r="J105" i="5"/>
  <c r="H105" i="5"/>
  <c r="I105" i="5" s="1"/>
  <c r="J104" i="5"/>
  <c r="H104" i="5"/>
  <c r="I104" i="5" s="1"/>
  <c r="J103" i="5"/>
  <c r="H103" i="5"/>
  <c r="I103" i="5" s="1"/>
  <c r="J102" i="5"/>
  <c r="H102" i="5"/>
  <c r="I102" i="5" s="1"/>
  <c r="J101" i="5"/>
  <c r="H101" i="5"/>
  <c r="I101" i="5" s="1"/>
  <c r="J100" i="5"/>
  <c r="H100" i="5"/>
  <c r="I100" i="5" s="1"/>
  <c r="J99" i="5"/>
  <c r="H99" i="5"/>
  <c r="I99" i="5" s="1"/>
  <c r="J98" i="5"/>
  <c r="H98" i="5"/>
  <c r="I98" i="5" s="1"/>
  <c r="J97" i="5"/>
  <c r="H97" i="5"/>
  <c r="I97" i="5" s="1"/>
  <c r="J96" i="5"/>
  <c r="H96" i="5"/>
  <c r="I96" i="5" s="1"/>
  <c r="J95" i="5"/>
  <c r="H95" i="5"/>
  <c r="I95" i="5" s="1"/>
  <c r="J94" i="5"/>
  <c r="H94" i="5"/>
  <c r="I94" i="5" s="1"/>
  <c r="J93" i="5"/>
  <c r="H93" i="5"/>
  <c r="I93" i="5" s="1"/>
  <c r="F91" i="5"/>
  <c r="H90" i="5" s="1"/>
  <c r="E91" i="5"/>
  <c r="J88" i="5"/>
  <c r="H88" i="5"/>
  <c r="I88" i="5" s="1"/>
  <c r="J87" i="5"/>
  <c r="H87" i="5"/>
  <c r="J86" i="5"/>
  <c r="H86" i="5"/>
  <c r="I86" i="5" s="1"/>
  <c r="J85" i="5"/>
  <c r="H85" i="5"/>
  <c r="J84" i="5"/>
  <c r="H84" i="5"/>
  <c r="I84" i="5" s="1"/>
  <c r="J83" i="5"/>
  <c r="H83" i="5"/>
  <c r="J82" i="5"/>
  <c r="I82" i="5"/>
  <c r="F80" i="5"/>
  <c r="H79" i="5" s="1"/>
  <c r="E80" i="5"/>
  <c r="J77" i="5"/>
  <c r="H77" i="5"/>
  <c r="I77" i="5" s="1"/>
  <c r="J76" i="5"/>
  <c r="H76" i="5"/>
  <c r="J75" i="5"/>
  <c r="H75" i="5"/>
  <c r="I75" i="5" s="1"/>
  <c r="J74" i="5"/>
  <c r="H74" i="5"/>
  <c r="J73" i="5"/>
  <c r="H73" i="5"/>
  <c r="I73" i="5" s="1"/>
  <c r="J72" i="5"/>
  <c r="H72" i="5"/>
  <c r="H71" i="5"/>
  <c r="I71" i="5" s="1"/>
  <c r="J69" i="5"/>
  <c r="H69" i="5"/>
  <c r="I69" i="5" s="1"/>
  <c r="J68" i="5"/>
  <c r="H68" i="5"/>
  <c r="J67" i="5"/>
  <c r="H67" i="5"/>
  <c r="I67" i="5" s="1"/>
  <c r="J66" i="5"/>
  <c r="H66" i="5"/>
  <c r="J65" i="5"/>
  <c r="H65" i="5"/>
  <c r="I65" i="5" s="1"/>
  <c r="J64" i="5"/>
  <c r="H64" i="5"/>
  <c r="J63" i="5"/>
  <c r="H63" i="5"/>
  <c r="I63" i="5" s="1"/>
  <c r="J62" i="5"/>
  <c r="H62" i="5"/>
  <c r="J61" i="5"/>
  <c r="H61" i="5"/>
  <c r="I61" i="5" s="1"/>
  <c r="J60" i="5"/>
  <c r="H60" i="5"/>
  <c r="J59" i="5"/>
  <c r="H59" i="5"/>
  <c r="I59" i="5" s="1"/>
  <c r="J58" i="5"/>
  <c r="H58" i="5"/>
  <c r="J57" i="5"/>
  <c r="H57" i="5"/>
  <c r="I57" i="5" s="1"/>
  <c r="J56" i="5"/>
  <c r="H56" i="5"/>
  <c r="J55" i="5"/>
  <c r="H55" i="5"/>
  <c r="I55" i="5" s="1"/>
  <c r="J54" i="5"/>
  <c r="H54" i="5"/>
  <c r="J53" i="5"/>
  <c r="I53" i="5"/>
  <c r="J52" i="5"/>
  <c r="F50" i="5"/>
  <c r="E50" i="5"/>
  <c r="F49" i="5"/>
  <c r="J47" i="5"/>
  <c r="H47" i="5"/>
  <c r="J46" i="5"/>
  <c r="H46" i="5"/>
  <c r="I46" i="5" s="1"/>
  <c r="N45" i="5"/>
  <c r="H43" i="5"/>
  <c r="F44" i="5"/>
  <c r="E44" i="5"/>
  <c r="M43" i="5"/>
  <c r="N43" i="5" s="1"/>
  <c r="F43" i="5"/>
  <c r="E122" i="5" l="1"/>
  <c r="I120" i="5"/>
  <c r="I126" i="5"/>
  <c r="I68" i="5"/>
  <c r="H44" i="5"/>
  <c r="E49" i="5"/>
  <c r="H50" i="5"/>
  <c r="E79" i="5"/>
  <c r="H80" i="5"/>
  <c r="I142" i="5"/>
  <c r="I60" i="5"/>
  <c r="I76" i="5"/>
  <c r="E90" i="5"/>
  <c r="I112" i="5"/>
  <c r="I134" i="5"/>
  <c r="I153" i="5"/>
  <c r="I154" i="5"/>
  <c r="I56" i="5"/>
  <c r="I64" i="5"/>
  <c r="I72" i="5"/>
  <c r="I85" i="5"/>
  <c r="I108" i="5"/>
  <c r="I116" i="5"/>
  <c r="I130" i="5"/>
  <c r="I138" i="5"/>
  <c r="I158" i="5"/>
  <c r="I159" i="5"/>
  <c r="I160" i="5"/>
  <c r="I387" i="5"/>
  <c r="I340" i="5"/>
  <c r="I314" i="5"/>
  <c r="I258" i="5"/>
  <c r="I227" i="5"/>
  <c r="I195" i="5"/>
  <c r="I164" i="5"/>
  <c r="I45" i="5"/>
  <c r="I43" i="5" s="1"/>
  <c r="E43" i="5"/>
  <c r="I47" i="5"/>
  <c r="I54" i="5"/>
  <c r="I58" i="5"/>
  <c r="I62" i="5"/>
  <c r="I66" i="5"/>
  <c r="I70" i="5"/>
  <c r="I74" i="5"/>
  <c r="I83" i="5"/>
  <c r="I87" i="5"/>
  <c r="H91" i="5"/>
  <c r="I110" i="5"/>
  <c r="I114" i="5"/>
  <c r="I118" i="5"/>
  <c r="H123" i="5"/>
  <c r="I128" i="5"/>
  <c r="I132" i="5"/>
  <c r="I136" i="5"/>
  <c r="I140" i="5"/>
  <c r="I144" i="5"/>
  <c r="I145" i="5"/>
  <c r="I146" i="5"/>
  <c r="I147" i="5"/>
  <c r="I148" i="5"/>
  <c r="I151" i="5"/>
  <c r="I156" i="5"/>
  <c r="I372" i="5"/>
  <c r="I285" i="5"/>
  <c r="H49" i="5"/>
  <c r="J41" i="5"/>
  <c r="H41" i="5"/>
  <c r="I41" i="5" s="1"/>
  <c r="J40" i="5"/>
  <c r="H40" i="5"/>
  <c r="J39" i="5"/>
  <c r="H39" i="5"/>
  <c r="I39" i="5" s="1"/>
  <c r="J38" i="5"/>
  <c r="H38" i="5"/>
  <c r="J37" i="5"/>
  <c r="H37" i="5"/>
  <c r="I37" i="5" s="1"/>
  <c r="J36" i="5"/>
  <c r="H36" i="5"/>
  <c r="J35" i="5"/>
  <c r="H35" i="5"/>
  <c r="I35" i="5" s="1"/>
  <c r="J34" i="5"/>
  <c r="H34" i="5"/>
  <c r="J33" i="5"/>
  <c r="H33" i="5"/>
  <c r="I33" i="5" s="1"/>
  <c r="J32" i="5"/>
  <c r="H32" i="5"/>
  <c r="J31" i="5"/>
  <c r="H31" i="5"/>
  <c r="I31" i="5" s="1"/>
  <c r="J30" i="5"/>
  <c r="H30" i="5"/>
  <c r="J29" i="5"/>
  <c r="H29" i="5"/>
  <c r="J28" i="5"/>
  <c r="H28" i="5"/>
  <c r="I28" i="5" s="1"/>
  <c r="J27" i="5"/>
  <c r="H27" i="5"/>
  <c r="J26" i="5"/>
  <c r="H26" i="5"/>
  <c r="I26" i="5" s="1"/>
  <c r="J25" i="5"/>
  <c r="H25" i="5"/>
  <c r="J24" i="5"/>
  <c r="H24" i="5"/>
  <c r="I24" i="5" s="1"/>
  <c r="N23" i="5"/>
  <c r="H21" i="5"/>
  <c r="F22" i="5"/>
  <c r="E22" i="5"/>
  <c r="M21" i="5"/>
  <c r="N21" i="5" s="1"/>
  <c r="F21" i="5"/>
  <c r="I50" i="5" l="1"/>
  <c r="I32" i="5"/>
  <c r="E21" i="5"/>
  <c r="H22" i="5"/>
  <c r="I40" i="5"/>
  <c r="I80" i="5"/>
  <c r="I27" i="5"/>
  <c r="I36" i="5"/>
  <c r="I123" i="5"/>
  <c r="I91" i="5"/>
  <c r="I25" i="5"/>
  <c r="I29" i="5"/>
  <c r="I30" i="5"/>
  <c r="I34" i="5"/>
  <c r="I38" i="5"/>
  <c r="I23" i="5"/>
  <c r="I21" i="5" s="1"/>
  <c r="M19" i="5"/>
  <c r="I22" i="5" l="1"/>
  <c r="H19" i="5"/>
  <c r="F19" i="5"/>
  <c r="J19" i="5" s="1"/>
  <c r="E19" i="5"/>
  <c r="D19" i="5"/>
  <c r="L18" i="5"/>
  <c r="K26" i="5" l="1"/>
  <c r="K46" i="5"/>
  <c r="K27" i="5"/>
  <c r="K25" i="5"/>
  <c r="K24" i="5"/>
  <c r="F18" i="5"/>
  <c r="F17" i="5" l="1"/>
  <c r="I79" i="6" l="1"/>
  <c r="I51" i="6"/>
  <c r="I49" i="6" s="1"/>
  <c r="I165" i="6"/>
  <c r="I163" i="6" s="1"/>
  <c r="I92" i="6"/>
  <c r="I90" i="6" s="1"/>
  <c r="I124" i="6"/>
  <c r="I122" i="6" s="1"/>
  <c r="I195" i="6"/>
  <c r="I196" i="6"/>
  <c r="I194" i="6" s="1"/>
  <c r="I722" i="6"/>
  <c r="I628" i="6"/>
  <c r="I655" i="6"/>
  <c r="I386" i="6"/>
  <c r="I284" i="6"/>
  <c r="I680" i="6"/>
  <c r="I599" i="6"/>
  <c r="I527" i="6"/>
  <c r="I285" i="6"/>
  <c r="I315" i="6"/>
  <c r="I313" i="6" s="1"/>
  <c r="I259" i="6"/>
  <c r="I257" i="6" s="1"/>
  <c r="I228" i="6"/>
  <c r="I226" i="6" s="1"/>
  <c r="I341" i="6"/>
  <c r="I339" i="6" s="1"/>
  <c r="I373" i="6"/>
  <c r="I371" i="6" s="1"/>
  <c r="I461" i="6"/>
  <c r="I459" i="6" s="1"/>
  <c r="I424" i="6"/>
  <c r="I422" i="6" s="1"/>
  <c r="I528" i="6"/>
  <c r="I526" i="6" s="1"/>
  <c r="I505" i="6"/>
  <c r="I503" i="6" s="1"/>
  <c r="I571" i="6"/>
  <c r="I569" i="6" s="1"/>
  <c r="I600" i="6"/>
  <c r="I598" i="6" s="1"/>
  <c r="I752" i="6"/>
  <c r="I750" i="6" s="1"/>
  <c r="I784" i="6"/>
  <c r="I782" i="6" s="1"/>
  <c r="I629" i="6"/>
  <c r="I627" i="6" s="1"/>
  <c r="I656" i="6"/>
  <c r="I654" i="6" s="1"/>
  <c r="I681" i="6"/>
  <c r="I679" i="6" s="1"/>
  <c r="I723" i="6"/>
  <c r="I721" i="6" s="1"/>
  <c r="I814" i="6"/>
  <c r="I812" i="6" s="1"/>
  <c r="I911" i="6"/>
  <c r="I909" i="6" s="1"/>
  <c r="I853" i="6"/>
  <c r="I851" i="6" s="1"/>
  <c r="I884" i="6"/>
  <c r="I882" i="6" s="1"/>
  <c r="I938" i="6"/>
  <c r="I936" i="6" s="1"/>
  <c r="I957" i="6"/>
  <c r="I955" i="6" s="1"/>
  <c r="I992" i="6"/>
  <c r="I990" i="6" s="1"/>
  <c r="I18" i="6" l="1"/>
  <c r="I19" i="6"/>
  <c r="I17" i="6" l="1"/>
  <c r="J5" i="6" s="1"/>
  <c r="H17" i="6" l="1"/>
  <c r="L7" i="6" l="1"/>
  <c r="J7" i="6"/>
  <c r="L1013" i="6" l="1"/>
  <c r="N1013" i="6" s="1"/>
  <c r="L997" i="6"/>
  <c r="N997" i="6" s="1"/>
  <c r="L948" i="6"/>
  <c r="N948" i="6" s="1"/>
  <c r="L940" i="6"/>
  <c r="N940" i="6" s="1"/>
  <c r="L1024" i="6"/>
  <c r="N1024" i="6" s="1"/>
  <c r="L1008" i="6"/>
  <c r="N1008" i="6" s="1"/>
  <c r="L988" i="6"/>
  <c r="N988" i="6" s="1"/>
  <c r="L980" i="6"/>
  <c r="N980" i="6" s="1"/>
  <c r="L972" i="6"/>
  <c r="N972" i="6" s="1"/>
  <c r="L959" i="6"/>
  <c r="N959" i="6" s="1"/>
  <c r="L919" i="6"/>
  <c r="N919" i="6" s="1"/>
  <c r="L899" i="6"/>
  <c r="N899" i="6" s="1"/>
  <c r="L879" i="6"/>
  <c r="N879" i="6" s="1"/>
  <c r="L863" i="6"/>
  <c r="N863" i="6" s="1"/>
  <c r="L842" i="6"/>
  <c r="N842" i="6" s="1"/>
  <c r="L826" i="6"/>
  <c r="N826" i="6" s="1"/>
  <c r="L928" i="6"/>
  <c r="N928" i="6" s="1"/>
  <c r="L900" i="6"/>
  <c r="N900" i="6" s="1"/>
  <c r="L880" i="6"/>
  <c r="N880" i="6" s="1"/>
  <c r="L864" i="6"/>
  <c r="N864" i="6" s="1"/>
  <c r="L845" i="6"/>
  <c r="N845" i="6" s="1"/>
  <c r="L829" i="6"/>
  <c r="N829" i="6" s="1"/>
  <c r="L809" i="6"/>
  <c r="N809" i="6" s="1"/>
  <c r="L793" i="6"/>
  <c r="N793" i="6" s="1"/>
  <c r="L796" i="6"/>
  <c r="N796" i="6" s="1"/>
  <c r="L776" i="6"/>
  <c r="N776" i="6" s="1"/>
  <c r="L760" i="6"/>
  <c r="N760" i="6" s="1"/>
  <c r="L739" i="6"/>
  <c r="N739" i="6" s="1"/>
  <c r="L718" i="6"/>
  <c r="N718" i="6" s="1"/>
  <c r="L702" i="6"/>
  <c r="N702" i="6" s="1"/>
  <c r="L686" i="6"/>
  <c r="N686" i="6" s="1"/>
  <c r="L667" i="6"/>
  <c r="N667" i="6" s="1"/>
  <c r="L647" i="6"/>
  <c r="N647" i="6" s="1"/>
  <c r="L631" i="6"/>
  <c r="N631" i="6" s="1"/>
  <c r="L777" i="6"/>
  <c r="N777" i="6" s="1"/>
  <c r="L761" i="6"/>
  <c r="N761" i="6" s="1"/>
  <c r="L734" i="6"/>
  <c r="N734" i="6" s="1"/>
  <c r="L715" i="6"/>
  <c r="N715" i="6" s="1"/>
  <c r="L699" i="6"/>
  <c r="N699" i="6" s="1"/>
  <c r="L683" i="6"/>
  <c r="N683" i="6" s="1"/>
  <c r="L662" i="6"/>
  <c r="N662" i="6" s="1"/>
  <c r="L642" i="6"/>
  <c r="N642" i="6" s="1"/>
  <c r="L623" i="6"/>
  <c r="N623" i="6" s="1"/>
  <c r="L607" i="6"/>
  <c r="N607" i="6" s="1"/>
  <c r="L588" i="6"/>
  <c r="N588" i="6" s="1"/>
  <c r="L566" i="6"/>
  <c r="N566" i="6" s="1"/>
  <c r="L550" i="6"/>
  <c r="N550" i="6" s="1"/>
  <c r="L534" i="6"/>
  <c r="N534" i="6" s="1"/>
  <c r="L514" i="6"/>
  <c r="N514" i="6" s="1"/>
  <c r="L606" i="6"/>
  <c r="N606" i="6" s="1"/>
  <c r="L515" i="6"/>
  <c r="N515" i="6" s="1"/>
  <c r="L491" i="6"/>
  <c r="N491" i="6" s="1"/>
  <c r="L475" i="6"/>
  <c r="N475" i="6" s="1"/>
  <c r="L455" i="6"/>
  <c r="N455" i="6" s="1"/>
  <c r="L439" i="6"/>
  <c r="N439" i="6" s="1"/>
  <c r="L419" i="6"/>
  <c r="N419" i="6" s="1"/>
  <c r="L403" i="6"/>
  <c r="N403" i="6" s="1"/>
  <c r="L383" i="6"/>
  <c r="N383" i="6" s="1"/>
  <c r="L353" i="6"/>
  <c r="N353" i="6" s="1"/>
  <c r="L589" i="6"/>
  <c r="N589" i="6" s="1"/>
  <c r="L573" i="6"/>
  <c r="N573" i="6" s="1"/>
  <c r="L553" i="6"/>
  <c r="N553" i="6" s="1"/>
  <c r="L537" i="6"/>
  <c r="N537" i="6" s="1"/>
  <c r="L486" i="6"/>
  <c r="N486" i="6" s="1"/>
  <c r="L470" i="6"/>
  <c r="N470" i="6" s="1"/>
  <c r="L442" i="6"/>
  <c r="N442" i="6" s="1"/>
  <c r="L426" i="6"/>
  <c r="N426" i="6" s="1"/>
  <c r="L406" i="6"/>
  <c r="N406" i="6" s="1"/>
  <c r="L390" i="6"/>
  <c r="N390" i="6" s="1"/>
  <c r="L366" i="6"/>
  <c r="N366" i="6" s="1"/>
  <c r="L350" i="6"/>
  <c r="N350" i="6" s="1"/>
  <c r="L322" i="6"/>
  <c r="N322" i="6" s="1"/>
  <c r="L303" i="6"/>
  <c r="N303" i="6" s="1"/>
  <c r="L282" i="6"/>
  <c r="N282" i="6" s="1"/>
  <c r="L266" i="6"/>
  <c r="N266" i="6" s="1"/>
  <c r="L247" i="6"/>
  <c r="N247" i="6" s="1"/>
  <c r="L230" i="6"/>
  <c r="N230" i="6" s="1"/>
  <c r="L343" i="6"/>
  <c r="N343" i="6" s="1"/>
  <c r="L269" i="6"/>
  <c r="N269" i="6" s="1"/>
  <c r="L248" i="6"/>
  <c r="N248" i="6" s="1"/>
  <c r="L331" i="6"/>
  <c r="N331" i="6" s="1"/>
  <c r="L310" i="6"/>
  <c r="N310" i="6" s="1"/>
  <c r="L294" i="6"/>
  <c r="N294" i="6" s="1"/>
  <c r="L224" i="6"/>
  <c r="N224" i="6" s="1"/>
  <c r="L221" i="6"/>
  <c r="N221" i="6" s="1"/>
  <c r="L205" i="6"/>
  <c r="N205" i="6" s="1"/>
  <c r="L214" i="6"/>
  <c r="N214" i="6" s="1"/>
  <c r="L184" i="6"/>
  <c r="N184" i="6" s="1"/>
  <c r="L191" i="6"/>
  <c r="N191" i="6" s="1"/>
  <c r="L175" i="6"/>
  <c r="N175" i="6" s="1"/>
  <c r="L159" i="6"/>
  <c r="N159" i="6" s="1"/>
  <c r="L131" i="6"/>
  <c r="N131" i="6" s="1"/>
  <c r="L87" i="6"/>
  <c r="N87" i="6" s="1"/>
  <c r="L148" i="6"/>
  <c r="N148" i="6" s="1"/>
  <c r="L108" i="6"/>
  <c r="N108" i="6" s="1"/>
  <c r="L60" i="6"/>
  <c r="N60" i="6" s="1"/>
  <c r="L26" i="6"/>
  <c r="N26" i="6" s="1"/>
  <c r="L1015" i="6"/>
  <c r="N1015" i="6" s="1"/>
  <c r="L999" i="6"/>
  <c r="N999" i="6" s="1"/>
  <c r="L949" i="6"/>
  <c r="N949" i="6" s="1"/>
  <c r="L941" i="6"/>
  <c r="N941" i="6" s="1"/>
  <c r="L1025" i="6"/>
  <c r="N1025" i="6" s="1"/>
  <c r="L1010" i="6"/>
  <c r="N1010" i="6" s="1"/>
  <c r="L994" i="6"/>
  <c r="N994" i="6" s="1"/>
  <c r="L981" i="6"/>
  <c r="N981" i="6" s="1"/>
  <c r="L973" i="6"/>
  <c r="N973" i="6" s="1"/>
  <c r="L960" i="6"/>
  <c r="N960" i="6" s="1"/>
  <c r="L921" i="6"/>
  <c r="N921" i="6" s="1"/>
  <c r="L901" i="6"/>
  <c r="N901" i="6" s="1"/>
  <c r="L873" i="6"/>
  <c r="N873" i="6" s="1"/>
  <c r="L857" i="6"/>
  <c r="N857" i="6" s="1"/>
  <c r="L836" i="6"/>
  <c r="N836" i="6" s="1"/>
  <c r="L820" i="6"/>
  <c r="N820" i="6" s="1"/>
  <c r="L930" i="6"/>
  <c r="N930" i="6" s="1"/>
  <c r="L914" i="6"/>
  <c r="N914" i="6" s="1"/>
  <c r="L894" i="6"/>
  <c r="N894" i="6" s="1"/>
  <c r="L874" i="6"/>
  <c r="N874" i="6" s="1"/>
  <c r="L858" i="6"/>
  <c r="N858" i="6" s="1"/>
  <c r="L839" i="6"/>
  <c r="N839" i="6" s="1"/>
  <c r="L823" i="6"/>
  <c r="N823" i="6" s="1"/>
  <c r="L795" i="6"/>
  <c r="N795" i="6" s="1"/>
  <c r="L798" i="6"/>
  <c r="N798" i="6" s="1"/>
  <c r="L778" i="6"/>
  <c r="N778" i="6" s="1"/>
  <c r="L762" i="6"/>
  <c r="N762" i="6" s="1"/>
  <c r="L741" i="6"/>
  <c r="N741" i="6" s="1"/>
  <c r="L725" i="6"/>
  <c r="N725" i="6" s="1"/>
  <c r="L704" i="6"/>
  <c r="N704" i="6" s="1"/>
  <c r="L688" i="6"/>
  <c r="N688" i="6" s="1"/>
  <c r="L669" i="6"/>
  <c r="N669" i="6" s="1"/>
  <c r="L649" i="6"/>
  <c r="N649" i="6" s="1"/>
  <c r="L633" i="6"/>
  <c r="N633" i="6" s="1"/>
  <c r="L779" i="6"/>
  <c r="N779" i="6" s="1"/>
  <c r="L763" i="6"/>
  <c r="N763" i="6" s="1"/>
  <c r="L744" i="6"/>
  <c r="N744" i="6" s="1"/>
  <c r="L728" i="6"/>
  <c r="N728" i="6" s="1"/>
  <c r="L709" i="6"/>
  <c r="N709" i="6" s="1"/>
  <c r="L693" i="6"/>
  <c r="N693" i="6" s="1"/>
  <c r="L672" i="6"/>
  <c r="N672" i="6" s="1"/>
  <c r="L652" i="6"/>
  <c r="N652" i="6" s="1"/>
  <c r="L636" i="6"/>
  <c r="N636" i="6" s="1"/>
  <c r="L617" i="6"/>
  <c r="N617" i="6" s="1"/>
  <c r="L590" i="6"/>
  <c r="N590" i="6" s="1"/>
  <c r="L574" i="6"/>
  <c r="N574" i="6" s="1"/>
  <c r="L552" i="6"/>
  <c r="N552" i="6" s="1"/>
  <c r="L536" i="6"/>
  <c r="N536" i="6" s="1"/>
  <c r="L516" i="6"/>
  <c r="N516" i="6" s="1"/>
  <c r="L616" i="6"/>
  <c r="N616" i="6" s="1"/>
  <c r="L517" i="6"/>
  <c r="N517" i="6" s="1"/>
  <c r="L493" i="6"/>
  <c r="N493" i="6" s="1"/>
  <c r="L477" i="6"/>
  <c r="N477" i="6" s="1"/>
  <c r="L457" i="6"/>
  <c r="N457" i="6" s="1"/>
  <c r="L441" i="6"/>
  <c r="N441" i="6" s="1"/>
  <c r="L413" i="6"/>
  <c r="N413" i="6" s="1"/>
  <c r="L397" i="6"/>
  <c r="N397" i="6" s="1"/>
  <c r="L355" i="6"/>
  <c r="N355" i="6" s="1"/>
  <c r="L591" i="6"/>
  <c r="N591" i="6" s="1"/>
  <c r="L575" i="6"/>
  <c r="N575" i="6" s="1"/>
  <c r="L555" i="6"/>
  <c r="N555" i="6" s="1"/>
  <c r="L539" i="6"/>
  <c r="N539" i="6" s="1"/>
  <c r="L496" i="6"/>
  <c r="N496" i="6" s="1"/>
  <c r="L480" i="6"/>
  <c r="N480" i="6" s="1"/>
  <c r="L464" i="6"/>
  <c r="N464" i="6" s="1"/>
  <c r="L444" i="6"/>
  <c r="N444" i="6" s="1"/>
  <c r="L428" i="6"/>
  <c r="N428" i="6" s="1"/>
  <c r="L408" i="6"/>
  <c r="N408" i="6" s="1"/>
  <c r="L392" i="6"/>
  <c r="N392" i="6" s="1"/>
  <c r="L368" i="6"/>
  <c r="N368" i="6" s="1"/>
  <c r="L352" i="6"/>
  <c r="N352" i="6" s="1"/>
  <c r="L332" i="6"/>
  <c r="N332" i="6" s="1"/>
  <c r="L305" i="6"/>
  <c r="N305" i="6" s="1"/>
  <c r="L289" i="6"/>
  <c r="N289" i="6" s="1"/>
  <c r="L268" i="6"/>
  <c r="N268" i="6" s="1"/>
  <c r="L241" i="6"/>
  <c r="N241" i="6" s="1"/>
  <c r="L375" i="6"/>
  <c r="N375" i="6" s="1"/>
  <c r="L279" i="6"/>
  <c r="N279" i="6" s="1"/>
  <c r="L263" i="6"/>
  <c r="N263" i="6" s="1"/>
  <c r="L242" i="6"/>
  <c r="N242" i="6" s="1"/>
  <c r="L325" i="6"/>
  <c r="N325" i="6" s="1"/>
  <c r="L304" i="6"/>
  <c r="N304" i="6" s="1"/>
  <c r="L288" i="6"/>
  <c r="N288" i="6" s="1"/>
  <c r="L206" i="6"/>
  <c r="N206" i="6" s="1"/>
  <c r="L215" i="6"/>
  <c r="N215" i="6" s="1"/>
  <c r="L199" i="6"/>
  <c r="N199" i="6" s="1"/>
  <c r="L198" i="6"/>
  <c r="N198" i="6" s="1"/>
  <c r="L178" i="6"/>
  <c r="N178" i="6" s="1"/>
  <c r="L177" i="6"/>
  <c r="N177" i="6" s="1"/>
  <c r="L161" i="6"/>
  <c r="N161" i="6" s="1"/>
  <c r="L145" i="6"/>
  <c r="N145" i="6" s="1"/>
  <c r="L129" i="6"/>
  <c r="N129" i="6" s="1"/>
  <c r="L109" i="6"/>
  <c r="N109" i="6" s="1"/>
  <c r="L77" i="6"/>
  <c r="N77" i="6" s="1"/>
  <c r="L59" i="6"/>
  <c r="N59" i="6" s="1"/>
  <c r="L154" i="6"/>
  <c r="N154" i="6" s="1"/>
  <c r="L138" i="6"/>
  <c r="N138" i="6" s="1"/>
  <c r="L118" i="6"/>
  <c r="N118" i="6" s="1"/>
  <c r="L102" i="6"/>
  <c r="N102" i="6" s="1"/>
  <c r="L70" i="6"/>
  <c r="N70" i="6" s="1"/>
  <c r="L54" i="6"/>
  <c r="N54" i="6" s="1"/>
  <c r="L37" i="6"/>
  <c r="N37" i="6" s="1"/>
  <c r="L28" i="6"/>
  <c r="N28" i="6" s="1"/>
  <c r="L143" i="6"/>
  <c r="N143" i="6" s="1"/>
  <c r="L107" i="6"/>
  <c r="N107" i="6" s="1"/>
  <c r="L75" i="6"/>
  <c r="N75" i="6" s="1"/>
  <c r="L160" i="6"/>
  <c r="N160" i="6" s="1"/>
  <c r="L132" i="6"/>
  <c r="N132" i="6" s="1"/>
  <c r="L96" i="6"/>
  <c r="N96" i="6" s="1"/>
  <c r="L64" i="6"/>
  <c r="N64" i="6" s="1"/>
  <c r="L29" i="6"/>
  <c r="N29" i="6" s="1"/>
  <c r="L1009" i="6"/>
  <c r="N1009" i="6" s="1"/>
  <c r="L950" i="6"/>
  <c r="N950" i="6" s="1"/>
  <c r="L942" i="6"/>
  <c r="N942" i="6" s="1"/>
  <c r="L1020" i="6"/>
  <c r="N1020" i="6" s="1"/>
  <c r="L1004" i="6"/>
  <c r="N1004" i="6" s="1"/>
  <c r="L986" i="6"/>
  <c r="N986" i="6" s="1"/>
  <c r="L978" i="6"/>
  <c r="N978" i="6" s="1"/>
  <c r="L970" i="6"/>
  <c r="N970" i="6" s="1"/>
  <c r="L931" i="6"/>
  <c r="N931" i="6" s="1"/>
  <c r="L915" i="6"/>
  <c r="N915" i="6" s="1"/>
  <c r="L895" i="6"/>
  <c r="N895" i="6" s="1"/>
  <c r="L875" i="6"/>
  <c r="N875" i="6" s="1"/>
  <c r="L859" i="6"/>
  <c r="N859" i="6" s="1"/>
  <c r="L838" i="6"/>
  <c r="N838" i="6" s="1"/>
  <c r="L822" i="6"/>
  <c r="N822" i="6" s="1"/>
  <c r="L932" i="6"/>
  <c r="N932" i="6" s="1"/>
  <c r="L916" i="6"/>
  <c r="N916" i="6" s="1"/>
  <c r="L896" i="6"/>
  <c r="N896" i="6" s="1"/>
  <c r="L876" i="6"/>
  <c r="N876" i="6" s="1"/>
  <c r="L860" i="6"/>
  <c r="N860" i="6" s="1"/>
  <c r="L841" i="6"/>
  <c r="N841" i="6" s="1"/>
  <c r="L825" i="6"/>
  <c r="N825" i="6" s="1"/>
  <c r="L805" i="6"/>
  <c r="N805" i="6" s="1"/>
  <c r="L789" i="6"/>
  <c r="N789" i="6" s="1"/>
  <c r="L792" i="6"/>
  <c r="N792" i="6" s="1"/>
  <c r="L772" i="6"/>
  <c r="N772" i="6" s="1"/>
  <c r="L756" i="6"/>
  <c r="N756" i="6" s="1"/>
  <c r="L735" i="6"/>
  <c r="N735" i="6" s="1"/>
  <c r="L714" i="6"/>
  <c r="N714" i="6" s="1"/>
  <c r="L698" i="6"/>
  <c r="N698" i="6" s="1"/>
  <c r="L671" i="6"/>
  <c r="N671" i="6" s="1"/>
  <c r="L651" i="6"/>
  <c r="N651" i="6" s="1"/>
  <c r="L635" i="6"/>
  <c r="N635" i="6" s="1"/>
  <c r="L773" i="6"/>
  <c r="N773" i="6" s="1"/>
  <c r="L757" i="6"/>
  <c r="N757" i="6" s="1"/>
  <c r="L738" i="6"/>
  <c r="N738" i="6" s="1"/>
  <c r="L719" i="6"/>
  <c r="N719" i="6" s="1"/>
  <c r="L703" i="6"/>
  <c r="N703" i="6" s="1"/>
  <c r="L687" i="6"/>
  <c r="N687" i="6" s="1"/>
  <c r="L666" i="6"/>
  <c r="N666" i="6" s="1"/>
  <c r="L646" i="6"/>
  <c r="N646" i="6" s="1"/>
  <c r="L619" i="6"/>
  <c r="N619" i="6" s="1"/>
  <c r="L603" i="6"/>
  <c r="N603" i="6" s="1"/>
  <c r="L584" i="6"/>
  <c r="N584" i="6" s="1"/>
  <c r="L562" i="6"/>
  <c r="N562" i="6" s="1"/>
  <c r="L546" i="6"/>
  <c r="N546" i="6" s="1"/>
  <c r="L530" i="6"/>
  <c r="N530" i="6" s="1"/>
  <c r="L510" i="6"/>
  <c r="N510" i="6" s="1"/>
  <c r="L610" i="6"/>
  <c r="N610" i="6" s="1"/>
  <c r="L519" i="6"/>
  <c r="N519" i="6" s="1"/>
  <c r="L495" i="6"/>
  <c r="N495" i="6" s="1"/>
  <c r="L479" i="6"/>
  <c r="N479" i="6" s="1"/>
  <c r="L463" i="6"/>
  <c r="N463" i="6" s="1"/>
  <c r="L443" i="6"/>
  <c r="N443" i="6" s="1"/>
  <c r="L427" i="6"/>
  <c r="N427" i="6" s="1"/>
  <c r="L407" i="6"/>
  <c r="N407" i="6" s="1"/>
  <c r="L391" i="6"/>
  <c r="N391" i="6" s="1"/>
  <c r="L363" i="6"/>
  <c r="N363" i="6" s="1"/>
  <c r="L593" i="6"/>
  <c r="N593" i="6" s="1"/>
  <c r="L577" i="6"/>
  <c r="N577" i="6" s="1"/>
  <c r="L557" i="6"/>
  <c r="N557" i="6" s="1"/>
  <c r="L541" i="6"/>
  <c r="N541" i="6" s="1"/>
  <c r="L498" i="6"/>
  <c r="N498" i="6" s="1"/>
  <c r="L482" i="6"/>
  <c r="N482" i="6" s="1"/>
  <c r="L466" i="6"/>
  <c r="N466" i="6" s="1"/>
  <c r="L446" i="6"/>
  <c r="N446" i="6" s="1"/>
  <c r="L430" i="6"/>
  <c r="N430" i="6" s="1"/>
  <c r="L410" i="6"/>
  <c r="N410" i="6" s="1"/>
  <c r="L394" i="6"/>
  <c r="N394" i="6" s="1"/>
  <c r="L362" i="6"/>
  <c r="N362" i="6" s="1"/>
  <c r="L346" i="6"/>
  <c r="N346" i="6" s="1"/>
  <c r="L326" i="6"/>
  <c r="N326" i="6" s="1"/>
  <c r="L307" i="6"/>
  <c r="N307" i="6" s="1"/>
  <c r="L291" i="6"/>
  <c r="N291" i="6" s="1"/>
  <c r="L270" i="6"/>
  <c r="N270" i="6" s="1"/>
  <c r="L251" i="6"/>
  <c r="N251" i="6" s="1"/>
  <c r="L234" i="6"/>
  <c r="N234" i="6" s="1"/>
  <c r="L357" i="6"/>
  <c r="N357" i="6" s="1"/>
  <c r="L273" i="6"/>
  <c r="N273" i="6" s="1"/>
  <c r="L252" i="6"/>
  <c r="N252" i="6" s="1"/>
  <c r="L335" i="6"/>
  <c r="N335" i="6" s="1"/>
  <c r="L319" i="6"/>
  <c r="N319" i="6" s="1"/>
  <c r="L298" i="6"/>
  <c r="N298" i="6" s="1"/>
  <c r="L233" i="6"/>
  <c r="N233" i="6" s="1"/>
  <c r="L217" i="6"/>
  <c r="N217" i="6" s="1"/>
  <c r="L201" i="6"/>
  <c r="N201" i="6" s="1"/>
  <c r="L200" i="6"/>
  <c r="N200" i="6" s="1"/>
  <c r="L180" i="6"/>
  <c r="N180" i="6" s="1"/>
  <c r="L187" i="6"/>
  <c r="N187" i="6" s="1"/>
  <c r="L171" i="6"/>
  <c r="N171" i="6" s="1"/>
  <c r="L155" i="6"/>
  <c r="N155" i="6" s="1"/>
  <c r="L119" i="6"/>
  <c r="N119" i="6" s="1"/>
  <c r="L71" i="6"/>
  <c r="N71" i="6" s="1"/>
  <c r="L136" i="6"/>
  <c r="N136" i="6" s="1"/>
  <c r="L100" i="6"/>
  <c r="N100" i="6" s="1"/>
  <c r="L32" i="6"/>
  <c r="N32" i="6" s="1"/>
  <c r="L1011" i="6"/>
  <c r="N1011" i="6" s="1"/>
  <c r="L995" i="6"/>
  <c r="N995" i="6" s="1"/>
  <c r="L947" i="6"/>
  <c r="N947" i="6" s="1"/>
  <c r="L968" i="6"/>
  <c r="N968" i="6" s="1"/>
  <c r="L1022" i="6"/>
  <c r="N1022" i="6" s="1"/>
  <c r="L1006" i="6"/>
  <c r="N1006" i="6" s="1"/>
  <c r="L987" i="6"/>
  <c r="N987" i="6" s="1"/>
  <c r="L979" i="6"/>
  <c r="N979" i="6" s="1"/>
  <c r="L971" i="6"/>
  <c r="N971" i="6" s="1"/>
  <c r="L933" i="6"/>
  <c r="N933" i="6" s="1"/>
  <c r="L917" i="6"/>
  <c r="N917" i="6" s="1"/>
  <c r="L897" i="6"/>
  <c r="N897" i="6" s="1"/>
  <c r="L877" i="6"/>
  <c r="N877" i="6" s="1"/>
  <c r="L861" i="6"/>
  <c r="N861" i="6" s="1"/>
  <c r="L840" i="6"/>
  <c r="N840" i="6" s="1"/>
  <c r="L824" i="6"/>
  <c r="N824" i="6" s="1"/>
  <c r="L934" i="6"/>
  <c r="N934" i="6" s="1"/>
  <c r="L918" i="6"/>
  <c r="N918" i="6" s="1"/>
  <c r="L898" i="6"/>
  <c r="N898" i="6" s="1"/>
  <c r="L878" i="6"/>
  <c r="N878" i="6" s="1"/>
  <c r="L862" i="6"/>
  <c r="N862" i="6" s="1"/>
  <c r="L835" i="6"/>
  <c r="N835" i="6" s="1"/>
  <c r="L819" i="6"/>
  <c r="N819" i="6" s="1"/>
  <c r="L799" i="6"/>
  <c r="N799" i="6" s="1"/>
  <c r="L802" i="6"/>
  <c r="N802" i="6" s="1"/>
  <c r="L786" i="6"/>
  <c r="N786" i="6" s="1"/>
  <c r="L766" i="6"/>
  <c r="N766" i="6" s="1"/>
  <c r="L745" i="6"/>
  <c r="N745" i="6" s="1"/>
  <c r="L729" i="6"/>
  <c r="N729" i="6" s="1"/>
  <c r="L708" i="6"/>
  <c r="N708" i="6" s="1"/>
  <c r="L692" i="6"/>
  <c r="N692" i="6" s="1"/>
  <c r="L673" i="6"/>
  <c r="N673" i="6" s="1"/>
  <c r="L645" i="6"/>
  <c r="N645" i="6" s="1"/>
  <c r="L624" i="6"/>
  <c r="N624" i="6" s="1"/>
  <c r="L775" i="6"/>
  <c r="N775" i="6" s="1"/>
  <c r="L759" i="6"/>
  <c r="N759" i="6" s="1"/>
  <c r="L740" i="6"/>
  <c r="N740" i="6" s="1"/>
  <c r="L713" i="6"/>
  <c r="N713" i="6" s="1"/>
  <c r="L697" i="6"/>
  <c r="N697" i="6" s="1"/>
  <c r="L676" i="6"/>
  <c r="N676" i="6" s="1"/>
  <c r="L660" i="6"/>
  <c r="N660" i="6" s="1"/>
  <c r="L640" i="6"/>
  <c r="N640" i="6" s="1"/>
  <c r="L621" i="6"/>
  <c r="N621" i="6" s="1"/>
  <c r="L605" i="6"/>
  <c r="N605" i="6" s="1"/>
  <c r="L586" i="6"/>
  <c r="N586" i="6" s="1"/>
  <c r="L564" i="6"/>
  <c r="N564" i="6" s="1"/>
  <c r="L548" i="6"/>
  <c r="N548" i="6" s="1"/>
  <c r="L532" i="6"/>
  <c r="N532" i="6" s="1"/>
  <c r="L512" i="6"/>
  <c r="N512" i="6" s="1"/>
  <c r="L612" i="6"/>
  <c r="N612" i="6" s="1"/>
  <c r="L521" i="6"/>
  <c r="N521" i="6" s="1"/>
  <c r="L497" i="6"/>
  <c r="N497" i="6" s="1"/>
  <c r="L481" i="6"/>
  <c r="N481" i="6" s="1"/>
  <c r="L465" i="6"/>
  <c r="N465" i="6" s="1"/>
  <c r="L445" i="6"/>
  <c r="N445" i="6" s="1"/>
  <c r="L429" i="6"/>
  <c r="N429" i="6" s="1"/>
  <c r="L409" i="6"/>
  <c r="N409" i="6" s="1"/>
  <c r="L393" i="6"/>
  <c r="N393" i="6" s="1"/>
  <c r="L365" i="6"/>
  <c r="N365" i="6" s="1"/>
  <c r="L595" i="6"/>
  <c r="N595" i="6" s="1"/>
  <c r="L579" i="6"/>
  <c r="N579" i="6" s="1"/>
  <c r="L559" i="6"/>
  <c r="N559" i="6" s="1"/>
  <c r="L543" i="6"/>
  <c r="N543" i="6" s="1"/>
  <c r="L500" i="6"/>
  <c r="N500" i="6" s="1"/>
  <c r="L484" i="6"/>
  <c r="N484" i="6" s="1"/>
  <c r="L468" i="6"/>
  <c r="N468" i="6" s="1"/>
  <c r="L448" i="6"/>
  <c r="N448" i="6" s="1"/>
  <c r="L432" i="6"/>
  <c r="N432" i="6" s="1"/>
  <c r="L412" i="6"/>
  <c r="N412" i="6" s="1"/>
  <c r="L396" i="6"/>
  <c r="N396" i="6" s="1"/>
  <c r="L376" i="6"/>
  <c r="N376" i="6" s="1"/>
  <c r="L356" i="6"/>
  <c r="N356" i="6" s="1"/>
  <c r="L336" i="6"/>
  <c r="N336" i="6" s="1"/>
  <c r="L320" i="6"/>
  <c r="N320" i="6" s="1"/>
  <c r="L301" i="6"/>
  <c r="N301" i="6" s="1"/>
  <c r="L280" i="6"/>
  <c r="N280" i="6" s="1"/>
  <c r="L264" i="6"/>
  <c r="N264" i="6" s="1"/>
  <c r="L245" i="6"/>
  <c r="N245" i="6" s="1"/>
  <c r="L359" i="6"/>
  <c r="N359" i="6" s="1"/>
  <c r="L267" i="6"/>
  <c r="N267" i="6" s="1"/>
  <c r="L246" i="6"/>
  <c r="N246" i="6" s="1"/>
  <c r="L329" i="6"/>
  <c r="N329" i="6" s="1"/>
  <c r="L308" i="6"/>
  <c r="N308" i="6" s="1"/>
  <c r="L292" i="6"/>
  <c r="N292" i="6" s="1"/>
  <c r="L212" i="6"/>
  <c r="N212" i="6" s="1"/>
  <c r="L219" i="6"/>
  <c r="N219" i="6" s="1"/>
  <c r="L203" i="6"/>
  <c r="N203" i="6" s="1"/>
  <c r="L208" i="6"/>
  <c r="N208" i="6" s="1"/>
  <c r="L182" i="6"/>
  <c r="N182" i="6" s="1"/>
  <c r="L189" i="6"/>
  <c r="N189" i="6" s="1"/>
  <c r="L173" i="6"/>
  <c r="N173" i="6" s="1"/>
  <c r="L157" i="6"/>
  <c r="N157" i="6" s="1"/>
  <c r="L141" i="6"/>
  <c r="N141" i="6" s="1"/>
  <c r="L113" i="6"/>
  <c r="N113" i="6" s="1"/>
  <c r="L97" i="6"/>
  <c r="N97" i="6" s="1"/>
  <c r="L73" i="6"/>
  <c r="N73" i="6" s="1"/>
  <c r="L55" i="6"/>
  <c r="N55" i="6" s="1"/>
  <c r="L150" i="6"/>
  <c r="N150" i="6" s="1"/>
  <c r="L134" i="6"/>
  <c r="N134" i="6" s="1"/>
  <c r="L114" i="6"/>
  <c r="N114" i="6" s="1"/>
  <c r="L98" i="6"/>
  <c r="N98" i="6" s="1"/>
  <c r="L74" i="6"/>
  <c r="N74" i="6" s="1"/>
  <c r="L58" i="6"/>
  <c r="N58" i="6" s="1"/>
  <c r="L39" i="6"/>
  <c r="N39" i="6" s="1"/>
  <c r="L30" i="6"/>
  <c r="N30" i="6" s="1"/>
  <c r="L151" i="6"/>
  <c r="N151" i="6" s="1"/>
  <c r="L115" i="6"/>
  <c r="N115" i="6" s="1"/>
  <c r="L83" i="6"/>
  <c r="N83" i="6" s="1"/>
  <c r="L53" i="6"/>
  <c r="N53" i="6" s="1"/>
  <c r="L140" i="6"/>
  <c r="N140" i="6" s="1"/>
  <c r="L104" i="6"/>
  <c r="N104" i="6" s="1"/>
  <c r="L68" i="6"/>
  <c r="N68" i="6" s="1"/>
  <c r="L38" i="6"/>
  <c r="N38" i="6" s="1"/>
  <c r="L31" i="6"/>
  <c r="N31" i="6" s="1"/>
  <c r="L24" i="6"/>
  <c r="L46" i="6"/>
  <c r="L52" i="6"/>
  <c r="L82" i="6"/>
  <c r="L93" i="6"/>
  <c r="L125" i="6"/>
  <c r="L166" i="6"/>
  <c r="L197" i="6"/>
  <c r="L229" i="6"/>
  <c r="L260" i="6"/>
  <c r="L287" i="6"/>
  <c r="L316" i="6"/>
  <c r="L342" i="6"/>
  <c r="L374" i="6"/>
  <c r="L389" i="6"/>
  <c r="L425" i="6"/>
  <c r="L462" i="6"/>
  <c r="L506" i="6"/>
  <c r="L529" i="6"/>
  <c r="L572" i="6"/>
  <c r="L601" i="6"/>
  <c r="L630" i="6"/>
  <c r="L657" i="6"/>
  <c r="L682" i="6"/>
  <c r="L724" i="6"/>
  <c r="L753" i="6"/>
  <c r="L815" i="6"/>
  <c r="L854" i="6"/>
  <c r="L885" i="6"/>
  <c r="L912" i="6"/>
  <c r="L939" i="6"/>
  <c r="L958" i="6"/>
  <c r="L993" i="6"/>
  <c r="L785" i="6"/>
  <c r="L1021" i="6"/>
  <c r="N1021" i="6" s="1"/>
  <c r="L1005" i="6"/>
  <c r="N1005" i="6" s="1"/>
  <c r="L952" i="6"/>
  <c r="N952" i="6" s="1"/>
  <c r="L944" i="6"/>
  <c r="N944" i="6" s="1"/>
  <c r="L962" i="6"/>
  <c r="N962" i="6" s="1"/>
  <c r="L1016" i="6"/>
  <c r="N1016" i="6" s="1"/>
  <c r="L1000" i="6"/>
  <c r="N1000" i="6" s="1"/>
  <c r="L984" i="6"/>
  <c r="N984" i="6" s="1"/>
  <c r="L976" i="6"/>
  <c r="N976" i="6" s="1"/>
  <c r="L965" i="6"/>
  <c r="N965" i="6" s="1"/>
  <c r="L927" i="6"/>
  <c r="N927" i="6" s="1"/>
  <c r="L907" i="6"/>
  <c r="N907" i="6" s="1"/>
  <c r="L891" i="6"/>
  <c r="N891" i="6" s="1"/>
  <c r="L871" i="6"/>
  <c r="N871" i="6" s="1"/>
  <c r="L855" i="6"/>
  <c r="N855" i="6" s="1"/>
  <c r="L834" i="6"/>
  <c r="N834" i="6" s="1"/>
  <c r="L818" i="6"/>
  <c r="N818" i="6" s="1"/>
  <c r="L920" i="6"/>
  <c r="N920" i="6" s="1"/>
  <c r="L892" i="6"/>
  <c r="N892" i="6" s="1"/>
  <c r="L872" i="6"/>
  <c r="N872" i="6" s="1"/>
  <c r="L856" i="6"/>
  <c r="N856" i="6" s="1"/>
  <c r="L837" i="6"/>
  <c r="N837" i="6" s="1"/>
  <c r="L821" i="6"/>
  <c r="N821" i="6" s="1"/>
  <c r="L801" i="6"/>
  <c r="N801" i="6" s="1"/>
  <c r="L804" i="6"/>
  <c r="N804" i="6" s="1"/>
  <c r="L788" i="6"/>
  <c r="N788" i="6" s="1"/>
  <c r="L768" i="6"/>
  <c r="N768" i="6" s="1"/>
  <c r="L747" i="6"/>
  <c r="N747" i="6" s="1"/>
  <c r="L731" i="6"/>
  <c r="N731" i="6" s="1"/>
  <c r="L710" i="6"/>
  <c r="N710" i="6" s="1"/>
  <c r="L694" i="6"/>
  <c r="N694" i="6" s="1"/>
  <c r="L675" i="6"/>
  <c r="N675" i="6" s="1"/>
  <c r="L659" i="6"/>
  <c r="N659" i="6" s="1"/>
  <c r="L639" i="6"/>
  <c r="N639" i="6" s="1"/>
  <c r="L618" i="6"/>
  <c r="N618" i="6" s="1"/>
  <c r="L769" i="6"/>
  <c r="N769" i="6" s="1"/>
  <c r="L742" i="6"/>
  <c r="N742" i="6" s="1"/>
  <c r="L726" i="6"/>
  <c r="N726" i="6" s="1"/>
  <c r="L707" i="6"/>
  <c r="N707" i="6" s="1"/>
  <c r="L691" i="6"/>
  <c r="N691" i="6" s="1"/>
  <c r="L670" i="6"/>
  <c r="N670" i="6" s="1"/>
  <c r="L650" i="6"/>
  <c r="N650" i="6" s="1"/>
  <c r="L634" i="6"/>
  <c r="N634" i="6" s="1"/>
  <c r="L615" i="6"/>
  <c r="N615" i="6" s="1"/>
  <c r="L596" i="6"/>
  <c r="N596" i="6" s="1"/>
  <c r="L580" i="6"/>
  <c r="N580" i="6" s="1"/>
  <c r="L558" i="6"/>
  <c r="N558" i="6" s="1"/>
  <c r="L542" i="6"/>
  <c r="N542" i="6" s="1"/>
  <c r="L522" i="6"/>
  <c r="N522" i="6" s="1"/>
  <c r="L614" i="6"/>
  <c r="N614" i="6" s="1"/>
  <c r="L523" i="6"/>
  <c r="N523" i="6" s="1"/>
  <c r="L507" i="6"/>
  <c r="N507" i="6" s="1"/>
  <c r="L483" i="6"/>
  <c r="N483" i="6" s="1"/>
  <c r="L467" i="6"/>
  <c r="N467" i="6" s="1"/>
  <c r="L447" i="6"/>
  <c r="N447" i="6" s="1"/>
  <c r="L431" i="6"/>
  <c r="N431" i="6" s="1"/>
  <c r="L411" i="6"/>
  <c r="N411" i="6" s="1"/>
  <c r="L395" i="6"/>
  <c r="N395" i="6" s="1"/>
  <c r="L367" i="6"/>
  <c r="N367" i="6" s="1"/>
  <c r="L337" i="6"/>
  <c r="N337" i="6" s="1"/>
  <c r="L581" i="6"/>
  <c r="N581" i="6" s="1"/>
  <c r="L561" i="6"/>
  <c r="N561" i="6" s="1"/>
  <c r="L545" i="6"/>
  <c r="N545" i="6" s="1"/>
  <c r="L494" i="6"/>
  <c r="N494" i="6" s="1"/>
  <c r="L478" i="6"/>
  <c r="N478" i="6" s="1"/>
  <c r="L450" i="6"/>
  <c r="N450" i="6" s="1"/>
  <c r="L434" i="6"/>
  <c r="N434" i="6" s="1"/>
  <c r="L414" i="6"/>
  <c r="N414" i="6" s="1"/>
  <c r="L398" i="6"/>
  <c r="N398" i="6" s="1"/>
  <c r="L378" i="6"/>
  <c r="N378" i="6" s="1"/>
  <c r="L358" i="6"/>
  <c r="N358" i="6" s="1"/>
  <c r="L330" i="6"/>
  <c r="N330" i="6" s="1"/>
  <c r="L311" i="6"/>
  <c r="N311" i="6" s="1"/>
  <c r="L295" i="6"/>
  <c r="N295" i="6" s="1"/>
  <c r="L274" i="6"/>
  <c r="N274" i="6" s="1"/>
  <c r="L255" i="6"/>
  <c r="N255" i="6" s="1"/>
  <c r="L239" i="6"/>
  <c r="N239" i="6" s="1"/>
  <c r="L361" i="6"/>
  <c r="N361" i="6" s="1"/>
  <c r="L277" i="6"/>
  <c r="N277" i="6" s="1"/>
  <c r="L261" i="6"/>
  <c r="N261" i="6" s="1"/>
  <c r="L240" i="6"/>
  <c r="N240" i="6" s="1"/>
  <c r="L323" i="6"/>
  <c r="N323" i="6" s="1"/>
  <c r="L302" i="6"/>
  <c r="N302" i="6" s="1"/>
  <c r="L237" i="6"/>
  <c r="N237" i="6" s="1"/>
  <c r="L204" i="6"/>
  <c r="N204" i="6" s="1"/>
  <c r="L213" i="6"/>
  <c r="N213" i="6" s="1"/>
  <c r="L222" i="6"/>
  <c r="N222" i="6" s="1"/>
  <c r="L192" i="6"/>
  <c r="N192" i="6" s="1"/>
  <c r="L176" i="6"/>
  <c r="N176" i="6" s="1"/>
  <c r="L183" i="6"/>
  <c r="N183" i="6" s="1"/>
  <c r="L167" i="6"/>
  <c r="N167" i="6" s="1"/>
  <c r="L147" i="6"/>
  <c r="N147" i="6" s="1"/>
  <c r="L111" i="6"/>
  <c r="N111" i="6" s="1"/>
  <c r="L57" i="6"/>
  <c r="N57" i="6" s="1"/>
  <c r="L128" i="6"/>
  <c r="N128" i="6" s="1"/>
  <c r="L84" i="6"/>
  <c r="N84" i="6" s="1"/>
  <c r="L40" i="6"/>
  <c r="N40" i="6" s="1"/>
  <c r="L1023" i="6"/>
  <c r="N1023" i="6" s="1"/>
  <c r="L1007" i="6"/>
  <c r="N1007" i="6" s="1"/>
  <c r="L953" i="6"/>
  <c r="N953" i="6" s="1"/>
  <c r="L945" i="6"/>
  <c r="N945" i="6" s="1"/>
  <c r="L966" i="6"/>
  <c r="N966" i="6" s="1"/>
  <c r="L1018" i="6"/>
  <c r="N1018" i="6" s="1"/>
  <c r="L1002" i="6"/>
  <c r="N1002" i="6" s="1"/>
  <c r="L985" i="6"/>
  <c r="N985" i="6" s="1"/>
  <c r="L977" i="6"/>
  <c r="N977" i="6" s="1"/>
  <c r="L969" i="6"/>
  <c r="N969" i="6" s="1"/>
  <c r="L929" i="6"/>
  <c r="N929" i="6" s="1"/>
  <c r="L913" i="6"/>
  <c r="N913" i="6" s="1"/>
  <c r="L893" i="6"/>
  <c r="N893" i="6" s="1"/>
  <c r="L865" i="6"/>
  <c r="N865" i="6" s="1"/>
  <c r="L844" i="6"/>
  <c r="N844" i="6" s="1"/>
  <c r="L828" i="6"/>
  <c r="N828" i="6" s="1"/>
  <c r="L808" i="6"/>
  <c r="N808" i="6" s="1"/>
  <c r="L922" i="6"/>
  <c r="N922" i="6" s="1"/>
  <c r="L902" i="6"/>
  <c r="N902" i="6" s="1"/>
  <c r="L886" i="6"/>
  <c r="N886" i="6" s="1"/>
  <c r="L866" i="6"/>
  <c r="N866" i="6" s="1"/>
  <c r="L847" i="6"/>
  <c r="N847" i="6" s="1"/>
  <c r="L831" i="6"/>
  <c r="N831" i="6" s="1"/>
  <c r="L803" i="6"/>
  <c r="N803" i="6" s="1"/>
  <c r="L806" i="6"/>
  <c r="N806" i="6" s="1"/>
  <c r="L790" i="6"/>
  <c r="N790" i="6" s="1"/>
  <c r="L770" i="6"/>
  <c r="N770" i="6" s="1"/>
  <c r="L754" i="6"/>
  <c r="N754" i="6" s="1"/>
  <c r="L733" i="6"/>
  <c r="N733" i="6" s="1"/>
  <c r="L712" i="6"/>
  <c r="N712" i="6" s="1"/>
  <c r="L696" i="6"/>
  <c r="N696" i="6" s="1"/>
  <c r="L677" i="6"/>
  <c r="N677" i="6" s="1"/>
  <c r="L661" i="6"/>
  <c r="N661" i="6" s="1"/>
  <c r="L641" i="6"/>
  <c r="N641" i="6" s="1"/>
  <c r="L620" i="6"/>
  <c r="N620" i="6" s="1"/>
  <c r="L771" i="6"/>
  <c r="N771" i="6" s="1"/>
  <c r="L755" i="6"/>
  <c r="N755" i="6" s="1"/>
  <c r="L736" i="6"/>
  <c r="N736" i="6" s="1"/>
  <c r="L717" i="6"/>
  <c r="N717" i="6" s="1"/>
  <c r="L701" i="6"/>
  <c r="N701" i="6" s="1"/>
  <c r="L685" i="6"/>
  <c r="N685" i="6" s="1"/>
  <c r="L664" i="6"/>
  <c r="N664" i="6" s="1"/>
  <c r="L644" i="6"/>
  <c r="N644" i="6" s="1"/>
  <c r="L625" i="6"/>
  <c r="N625" i="6" s="1"/>
  <c r="L609" i="6"/>
  <c r="N609" i="6" s="1"/>
  <c r="L582" i="6"/>
  <c r="N582" i="6" s="1"/>
  <c r="L560" i="6"/>
  <c r="N560" i="6" s="1"/>
  <c r="L544" i="6"/>
  <c r="N544" i="6" s="1"/>
  <c r="L524" i="6"/>
  <c r="N524" i="6" s="1"/>
  <c r="L508" i="6"/>
  <c r="N508" i="6" s="1"/>
  <c r="L608" i="6"/>
  <c r="N608" i="6" s="1"/>
  <c r="L509" i="6"/>
  <c r="N509" i="6" s="1"/>
  <c r="L485" i="6"/>
  <c r="N485" i="6" s="1"/>
  <c r="L469" i="6"/>
  <c r="N469" i="6" s="1"/>
  <c r="L449" i="6"/>
  <c r="N449" i="6" s="1"/>
  <c r="L433" i="6"/>
  <c r="N433" i="6" s="1"/>
  <c r="L405" i="6"/>
  <c r="N405" i="6" s="1"/>
  <c r="L369" i="6"/>
  <c r="N369" i="6" s="1"/>
  <c r="L345" i="6"/>
  <c r="N345" i="6" s="1"/>
  <c r="L583" i="6"/>
  <c r="N583" i="6" s="1"/>
  <c r="L563" i="6"/>
  <c r="N563" i="6" s="1"/>
  <c r="L547" i="6"/>
  <c r="N547" i="6" s="1"/>
  <c r="L531" i="6"/>
  <c r="N531" i="6" s="1"/>
  <c r="L488" i="6"/>
  <c r="N488" i="6" s="1"/>
  <c r="L472" i="6"/>
  <c r="N472" i="6" s="1"/>
  <c r="L452" i="6"/>
  <c r="N452" i="6" s="1"/>
  <c r="L436" i="6"/>
  <c r="N436" i="6" s="1"/>
  <c r="L416" i="6"/>
  <c r="N416" i="6" s="1"/>
  <c r="L400" i="6"/>
  <c r="N400" i="6" s="1"/>
  <c r="L380" i="6"/>
  <c r="N380" i="6" s="1"/>
  <c r="L360" i="6"/>
  <c r="N360" i="6" s="1"/>
  <c r="L344" i="6"/>
  <c r="N344" i="6" s="1"/>
  <c r="L324" i="6"/>
  <c r="N324" i="6" s="1"/>
  <c r="L297" i="6"/>
  <c r="N297" i="6" s="1"/>
  <c r="L276" i="6"/>
  <c r="N276" i="6" s="1"/>
  <c r="L249" i="6"/>
  <c r="N249" i="6" s="1"/>
  <c r="L232" i="6"/>
  <c r="N232" i="6" s="1"/>
  <c r="L349" i="6"/>
  <c r="N349" i="6" s="1"/>
  <c r="L271" i="6"/>
  <c r="N271" i="6" s="1"/>
  <c r="L250" i="6"/>
  <c r="N250" i="6" s="1"/>
  <c r="L333" i="6"/>
  <c r="N333" i="6" s="1"/>
  <c r="L317" i="6"/>
  <c r="N317" i="6" s="1"/>
  <c r="L296" i="6"/>
  <c r="N296" i="6" s="1"/>
  <c r="L231" i="6"/>
  <c r="N231" i="6" s="1"/>
  <c r="L223" i="6"/>
  <c r="N223" i="6" s="1"/>
  <c r="L207" i="6"/>
  <c r="N207" i="6" s="1"/>
  <c r="L216" i="6"/>
  <c r="N216" i="6" s="1"/>
  <c r="L186" i="6"/>
  <c r="N186" i="6" s="1"/>
  <c r="L185" i="6"/>
  <c r="N185" i="6" s="1"/>
  <c r="L169" i="6"/>
  <c r="N169" i="6" s="1"/>
  <c r="L153" i="6"/>
  <c r="N153" i="6" s="1"/>
  <c r="L137" i="6"/>
  <c r="N137" i="6" s="1"/>
  <c r="L117" i="6"/>
  <c r="N117" i="6" s="1"/>
  <c r="L101" i="6"/>
  <c r="N101" i="6" s="1"/>
  <c r="L69" i="6"/>
  <c r="N69" i="6" s="1"/>
  <c r="L47" i="6"/>
  <c r="N47" i="6" s="1"/>
  <c r="L146" i="6"/>
  <c r="N146" i="6" s="1"/>
  <c r="L130" i="6"/>
  <c r="N130" i="6" s="1"/>
  <c r="L110" i="6"/>
  <c r="N110" i="6" s="1"/>
  <c r="L94" i="6"/>
  <c r="N94" i="6" s="1"/>
  <c r="L62" i="6"/>
  <c r="N62" i="6" s="1"/>
  <c r="L41" i="6"/>
  <c r="N41" i="6" s="1"/>
  <c r="L33" i="6"/>
  <c r="N33" i="6" s="1"/>
  <c r="L25" i="6"/>
  <c r="N25" i="6" s="1"/>
  <c r="L127" i="6"/>
  <c r="N127" i="6" s="1"/>
  <c r="L95" i="6"/>
  <c r="N95" i="6" s="1"/>
  <c r="L63" i="6"/>
  <c r="N63" i="6" s="1"/>
  <c r="L144" i="6"/>
  <c r="N144" i="6" s="1"/>
  <c r="L112" i="6"/>
  <c r="N112" i="6" s="1"/>
  <c r="L76" i="6"/>
  <c r="N76" i="6" s="1"/>
  <c r="L36" i="6"/>
  <c r="N36" i="6" s="1"/>
  <c r="L1017" i="6"/>
  <c r="N1017" i="6" s="1"/>
  <c r="L1001" i="6"/>
  <c r="N1001" i="6" s="1"/>
  <c r="L946" i="6"/>
  <c r="N946" i="6" s="1"/>
  <c r="L967" i="6"/>
  <c r="N967" i="6" s="1"/>
  <c r="L1012" i="6"/>
  <c r="N1012" i="6" s="1"/>
  <c r="L996" i="6"/>
  <c r="N996" i="6" s="1"/>
  <c r="L982" i="6"/>
  <c r="N982" i="6" s="1"/>
  <c r="L974" i="6"/>
  <c r="N974" i="6" s="1"/>
  <c r="L963" i="6"/>
  <c r="N963" i="6" s="1"/>
  <c r="L923" i="6"/>
  <c r="N923" i="6" s="1"/>
  <c r="L903" i="6"/>
  <c r="N903" i="6" s="1"/>
  <c r="L887" i="6"/>
  <c r="N887" i="6" s="1"/>
  <c r="L867" i="6"/>
  <c r="N867" i="6" s="1"/>
  <c r="L846" i="6"/>
  <c r="N846" i="6" s="1"/>
  <c r="L830" i="6"/>
  <c r="N830" i="6" s="1"/>
  <c r="L810" i="6"/>
  <c r="N810" i="6" s="1"/>
  <c r="L924" i="6"/>
  <c r="N924" i="6" s="1"/>
  <c r="L904" i="6"/>
  <c r="N904" i="6" s="1"/>
  <c r="L888" i="6"/>
  <c r="N888" i="6" s="1"/>
  <c r="L868" i="6"/>
  <c r="N868" i="6" s="1"/>
  <c r="L849" i="6"/>
  <c r="N849" i="6" s="1"/>
  <c r="L833" i="6"/>
  <c r="N833" i="6" s="1"/>
  <c r="L817" i="6"/>
  <c r="N817" i="6" s="1"/>
  <c r="L797" i="6"/>
  <c r="N797" i="6" s="1"/>
  <c r="L800" i="6"/>
  <c r="N800" i="6" s="1"/>
  <c r="L780" i="6"/>
  <c r="N780" i="6" s="1"/>
  <c r="L764" i="6"/>
  <c r="N764" i="6" s="1"/>
  <c r="L743" i="6"/>
  <c r="N743" i="6" s="1"/>
  <c r="L727" i="6"/>
  <c r="N727" i="6" s="1"/>
  <c r="L706" i="6"/>
  <c r="N706" i="6" s="1"/>
  <c r="L690" i="6"/>
  <c r="N690" i="6" s="1"/>
  <c r="L663" i="6"/>
  <c r="N663" i="6" s="1"/>
  <c r="L643" i="6"/>
  <c r="N643" i="6" s="1"/>
  <c r="L622" i="6"/>
  <c r="N622" i="6" s="1"/>
  <c r="L765" i="6"/>
  <c r="N765" i="6" s="1"/>
  <c r="L746" i="6"/>
  <c r="N746" i="6" s="1"/>
  <c r="L730" i="6"/>
  <c r="N730" i="6" s="1"/>
  <c r="L711" i="6"/>
  <c r="N711" i="6" s="1"/>
  <c r="L695" i="6"/>
  <c r="N695" i="6" s="1"/>
  <c r="L674" i="6"/>
  <c r="N674" i="6" s="1"/>
  <c r="L658" i="6"/>
  <c r="N658" i="6" s="1"/>
  <c r="L638" i="6"/>
  <c r="N638" i="6" s="1"/>
  <c r="L611" i="6"/>
  <c r="N611" i="6" s="1"/>
  <c r="L592" i="6"/>
  <c r="N592" i="6" s="1"/>
  <c r="L576" i="6"/>
  <c r="N576" i="6" s="1"/>
  <c r="L554" i="6"/>
  <c r="N554" i="6" s="1"/>
  <c r="L538" i="6"/>
  <c r="N538" i="6" s="1"/>
  <c r="L518" i="6"/>
  <c r="N518" i="6" s="1"/>
  <c r="L499" i="6"/>
  <c r="N499" i="6" s="1"/>
  <c r="L602" i="6"/>
  <c r="N602" i="6" s="1"/>
  <c r="L511" i="6"/>
  <c r="N511" i="6" s="1"/>
  <c r="L487" i="6"/>
  <c r="N487" i="6" s="1"/>
  <c r="L471" i="6"/>
  <c r="N471" i="6" s="1"/>
  <c r="L451" i="6"/>
  <c r="N451" i="6" s="1"/>
  <c r="L435" i="6"/>
  <c r="N435" i="6" s="1"/>
  <c r="L415" i="6"/>
  <c r="N415" i="6" s="1"/>
  <c r="L399" i="6"/>
  <c r="N399" i="6" s="1"/>
  <c r="L379" i="6"/>
  <c r="N379" i="6" s="1"/>
  <c r="L347" i="6"/>
  <c r="N347" i="6" s="1"/>
  <c r="L585" i="6"/>
  <c r="N585" i="6" s="1"/>
  <c r="L565" i="6"/>
  <c r="N565" i="6" s="1"/>
  <c r="L549" i="6"/>
  <c r="N549" i="6" s="1"/>
  <c r="L533" i="6"/>
  <c r="N533" i="6" s="1"/>
  <c r="L490" i="6"/>
  <c r="N490" i="6" s="1"/>
  <c r="L474" i="6"/>
  <c r="N474" i="6" s="1"/>
  <c r="L454" i="6"/>
  <c r="N454" i="6" s="1"/>
  <c r="L438" i="6"/>
  <c r="N438" i="6" s="1"/>
  <c r="L418" i="6"/>
  <c r="N418" i="6" s="1"/>
  <c r="L402" i="6"/>
  <c r="N402" i="6" s="1"/>
  <c r="L382" i="6"/>
  <c r="N382" i="6" s="1"/>
  <c r="L354" i="6"/>
  <c r="N354" i="6" s="1"/>
  <c r="L334" i="6"/>
  <c r="N334" i="6" s="1"/>
  <c r="L318" i="6"/>
  <c r="N318" i="6" s="1"/>
  <c r="L299" i="6"/>
  <c r="N299" i="6" s="1"/>
  <c r="L278" i="6"/>
  <c r="N278" i="6" s="1"/>
  <c r="L262" i="6"/>
  <c r="N262" i="6" s="1"/>
  <c r="L243" i="6"/>
  <c r="N243" i="6" s="1"/>
  <c r="L377" i="6"/>
  <c r="N377" i="6" s="1"/>
  <c r="L281" i="6"/>
  <c r="N281" i="6" s="1"/>
  <c r="L265" i="6"/>
  <c r="N265" i="6" s="1"/>
  <c r="L244" i="6"/>
  <c r="N244" i="6" s="1"/>
  <c r="L327" i="6"/>
  <c r="N327" i="6" s="1"/>
  <c r="L306" i="6"/>
  <c r="N306" i="6" s="1"/>
  <c r="L290" i="6"/>
  <c r="N290" i="6" s="1"/>
  <c r="L210" i="6"/>
  <c r="N210" i="6" s="1"/>
  <c r="L209" i="6"/>
  <c r="N209" i="6" s="1"/>
  <c r="L218" i="6"/>
  <c r="N218" i="6" s="1"/>
  <c r="L188" i="6"/>
  <c r="N188" i="6" s="1"/>
  <c r="L170" i="6"/>
  <c r="N170" i="6" s="1"/>
  <c r="L179" i="6"/>
  <c r="N179" i="6" s="1"/>
  <c r="L168" i="6"/>
  <c r="N168" i="6" s="1"/>
  <c r="L139" i="6"/>
  <c r="N139" i="6" s="1"/>
  <c r="L99" i="6"/>
  <c r="N99" i="6" s="1"/>
  <c r="L156" i="6"/>
  <c r="N156" i="6" s="1"/>
  <c r="L116" i="6"/>
  <c r="N116" i="6" s="1"/>
  <c r="L72" i="6"/>
  <c r="N72" i="6" s="1"/>
  <c r="L1019" i="6"/>
  <c r="N1019" i="6" s="1"/>
  <c r="L1003" i="6"/>
  <c r="N1003" i="6" s="1"/>
  <c r="L951" i="6"/>
  <c r="N951" i="6" s="1"/>
  <c r="L943" i="6"/>
  <c r="N943" i="6" s="1"/>
  <c r="L961" i="6"/>
  <c r="N961" i="6" s="1"/>
  <c r="L1014" i="6"/>
  <c r="N1014" i="6" s="1"/>
  <c r="L998" i="6"/>
  <c r="N998" i="6" s="1"/>
  <c r="L983" i="6"/>
  <c r="N983" i="6" s="1"/>
  <c r="L975" i="6"/>
  <c r="N975" i="6" s="1"/>
  <c r="L964" i="6"/>
  <c r="N964" i="6" s="1"/>
  <c r="L925" i="6"/>
  <c r="N925" i="6" s="1"/>
  <c r="L905" i="6"/>
  <c r="N905" i="6" s="1"/>
  <c r="L889" i="6"/>
  <c r="N889" i="6" s="1"/>
  <c r="L869" i="6"/>
  <c r="N869" i="6" s="1"/>
  <c r="L848" i="6"/>
  <c r="N848" i="6" s="1"/>
  <c r="L832" i="6"/>
  <c r="N832" i="6" s="1"/>
  <c r="L816" i="6"/>
  <c r="N816" i="6" s="1"/>
  <c r="L926" i="6"/>
  <c r="N926" i="6" s="1"/>
  <c r="L906" i="6"/>
  <c r="N906" i="6" s="1"/>
  <c r="L890" i="6"/>
  <c r="N890" i="6" s="1"/>
  <c r="L870" i="6"/>
  <c r="N870" i="6" s="1"/>
  <c r="L843" i="6"/>
  <c r="N843" i="6" s="1"/>
  <c r="L827" i="6"/>
  <c r="N827" i="6" s="1"/>
  <c r="L807" i="6"/>
  <c r="N807" i="6" s="1"/>
  <c r="L791" i="6"/>
  <c r="N791" i="6" s="1"/>
  <c r="L794" i="6"/>
  <c r="N794" i="6" s="1"/>
  <c r="L774" i="6"/>
  <c r="N774" i="6" s="1"/>
  <c r="L758" i="6"/>
  <c r="N758" i="6" s="1"/>
  <c r="L737" i="6"/>
  <c r="N737" i="6" s="1"/>
  <c r="L716" i="6"/>
  <c r="N716" i="6" s="1"/>
  <c r="L700" i="6"/>
  <c r="N700" i="6" s="1"/>
  <c r="L684" i="6"/>
  <c r="N684" i="6" s="1"/>
  <c r="L665" i="6"/>
  <c r="N665" i="6" s="1"/>
  <c r="L637" i="6"/>
  <c r="N637" i="6" s="1"/>
  <c r="L787" i="6"/>
  <c r="N787" i="6" s="1"/>
  <c r="L767" i="6"/>
  <c r="N767" i="6" s="1"/>
  <c r="L748" i="6"/>
  <c r="N748" i="6" s="1"/>
  <c r="L732" i="6"/>
  <c r="N732" i="6" s="1"/>
  <c r="L705" i="6"/>
  <c r="N705" i="6" s="1"/>
  <c r="L689" i="6"/>
  <c r="N689" i="6" s="1"/>
  <c r="L668" i="6"/>
  <c r="N668" i="6" s="1"/>
  <c r="L648" i="6"/>
  <c r="N648" i="6" s="1"/>
  <c r="L632" i="6"/>
  <c r="N632" i="6" s="1"/>
  <c r="L613" i="6"/>
  <c r="N613" i="6" s="1"/>
  <c r="L594" i="6"/>
  <c r="N594" i="6" s="1"/>
  <c r="L578" i="6"/>
  <c r="N578" i="6" s="1"/>
  <c r="L556" i="6"/>
  <c r="N556" i="6" s="1"/>
  <c r="L540" i="6"/>
  <c r="N540" i="6" s="1"/>
  <c r="L520" i="6"/>
  <c r="N520" i="6" s="1"/>
  <c r="L501" i="6"/>
  <c r="N501" i="6" s="1"/>
  <c r="L604" i="6"/>
  <c r="N604" i="6" s="1"/>
  <c r="L513" i="6"/>
  <c r="N513" i="6" s="1"/>
  <c r="L489" i="6"/>
  <c r="N489" i="6" s="1"/>
  <c r="L473" i="6"/>
  <c r="N473" i="6" s="1"/>
  <c r="L453" i="6"/>
  <c r="N453" i="6" s="1"/>
  <c r="L437" i="6"/>
  <c r="N437" i="6" s="1"/>
  <c r="L417" i="6"/>
  <c r="N417" i="6" s="1"/>
  <c r="L401" i="6"/>
  <c r="N401" i="6" s="1"/>
  <c r="L381" i="6"/>
  <c r="N381" i="6" s="1"/>
  <c r="L351" i="6"/>
  <c r="N351" i="6" s="1"/>
  <c r="L587" i="6"/>
  <c r="N587" i="6" s="1"/>
  <c r="L567" i="6"/>
  <c r="N567" i="6" s="1"/>
  <c r="L551" i="6"/>
  <c r="N551" i="6" s="1"/>
  <c r="L535" i="6"/>
  <c r="N535" i="6" s="1"/>
  <c r="L492" i="6"/>
  <c r="N492" i="6" s="1"/>
  <c r="L476" i="6"/>
  <c r="N476" i="6" s="1"/>
  <c r="L456" i="6"/>
  <c r="N456" i="6" s="1"/>
  <c r="L440" i="6"/>
  <c r="N440" i="6" s="1"/>
  <c r="L420" i="6"/>
  <c r="N420" i="6" s="1"/>
  <c r="L404" i="6"/>
  <c r="N404" i="6" s="1"/>
  <c r="L384" i="6"/>
  <c r="N384" i="6" s="1"/>
  <c r="L364" i="6"/>
  <c r="N364" i="6" s="1"/>
  <c r="L348" i="6"/>
  <c r="N348" i="6" s="1"/>
  <c r="L328" i="6"/>
  <c r="N328" i="6" s="1"/>
  <c r="L309" i="6"/>
  <c r="N309" i="6" s="1"/>
  <c r="L293" i="6"/>
  <c r="N293" i="6" s="1"/>
  <c r="L272" i="6"/>
  <c r="N272" i="6" s="1"/>
  <c r="L253" i="6"/>
  <c r="N253" i="6" s="1"/>
  <c r="L236" i="6"/>
  <c r="N236" i="6" s="1"/>
  <c r="L275" i="6"/>
  <c r="N275" i="6" s="1"/>
  <c r="L254" i="6"/>
  <c r="N254" i="6" s="1"/>
  <c r="L238" i="6"/>
  <c r="N238" i="6" s="1"/>
  <c r="L321" i="6"/>
  <c r="N321" i="6" s="1"/>
  <c r="L300" i="6"/>
  <c r="N300" i="6" s="1"/>
  <c r="L235" i="6"/>
  <c r="N235" i="6" s="1"/>
  <c r="L202" i="6"/>
  <c r="N202" i="6" s="1"/>
  <c r="L211" i="6"/>
  <c r="N211" i="6" s="1"/>
  <c r="L220" i="6"/>
  <c r="N220" i="6" s="1"/>
  <c r="L190" i="6"/>
  <c r="N190" i="6" s="1"/>
  <c r="L174" i="6"/>
  <c r="N174" i="6" s="1"/>
  <c r="L181" i="6"/>
  <c r="N181" i="6" s="1"/>
  <c r="L172" i="6"/>
  <c r="N172" i="6" s="1"/>
  <c r="L149" i="6"/>
  <c r="N149" i="6" s="1"/>
  <c r="L133" i="6"/>
  <c r="N133" i="6" s="1"/>
  <c r="L105" i="6"/>
  <c r="N105" i="6" s="1"/>
  <c r="L85" i="6"/>
  <c r="N85" i="6" s="1"/>
  <c r="L65" i="6"/>
  <c r="N65" i="6" s="1"/>
  <c r="L158" i="6"/>
  <c r="N158" i="6" s="1"/>
  <c r="L142" i="6"/>
  <c r="N142" i="6" s="1"/>
  <c r="L126" i="6"/>
  <c r="N126" i="6" s="1"/>
  <c r="L106" i="6"/>
  <c r="N106" i="6" s="1"/>
  <c r="L86" i="6"/>
  <c r="N86" i="6" s="1"/>
  <c r="L66" i="6"/>
  <c r="N66" i="6" s="1"/>
  <c r="L61" i="6"/>
  <c r="N61" i="6" s="1"/>
  <c r="L35" i="6"/>
  <c r="N35" i="6" s="1"/>
  <c r="L27" i="6"/>
  <c r="N27" i="6" s="1"/>
  <c r="L135" i="6"/>
  <c r="N135" i="6" s="1"/>
  <c r="L103" i="6"/>
  <c r="N103" i="6" s="1"/>
  <c r="L67" i="6"/>
  <c r="N67" i="6" s="1"/>
  <c r="L152" i="6"/>
  <c r="N152" i="6" s="1"/>
  <c r="L120" i="6"/>
  <c r="N120" i="6" s="1"/>
  <c r="L88" i="6"/>
  <c r="N88" i="6" s="1"/>
  <c r="L56" i="6"/>
  <c r="N56" i="6" s="1"/>
  <c r="L34" i="6"/>
  <c r="N34" i="6" s="1"/>
  <c r="M51" i="6"/>
  <c r="M81" i="6"/>
  <c r="M92" i="6"/>
  <c r="M124" i="6"/>
  <c r="M165" i="6"/>
  <c r="M196" i="6"/>
  <c r="M228" i="6"/>
  <c r="M259" i="6"/>
  <c r="M286" i="6"/>
  <c r="M315" i="6"/>
  <c r="M341" i="6"/>
  <c r="M373" i="6"/>
  <c r="M388" i="6"/>
  <c r="M424" i="6"/>
  <c r="M461" i="6"/>
  <c r="M505" i="6"/>
  <c r="M528" i="6"/>
  <c r="M571" i="6"/>
  <c r="M600" i="6"/>
  <c r="M629" i="6"/>
  <c r="M656" i="6"/>
  <c r="M681" i="6"/>
  <c r="M723" i="6"/>
  <c r="M752" i="6"/>
  <c r="M814" i="6"/>
  <c r="M853" i="6"/>
  <c r="M884" i="6"/>
  <c r="M911" i="6"/>
  <c r="M938" i="6"/>
  <c r="M957" i="6"/>
  <c r="M992" i="6"/>
  <c r="M784" i="6"/>
  <c r="M955" i="6" l="1"/>
  <c r="N955" i="6" s="1"/>
  <c r="N957" i="6"/>
  <c r="M909" i="6"/>
  <c r="N909" i="6" s="1"/>
  <c r="N911" i="6"/>
  <c r="M750" i="6"/>
  <c r="N750" i="6" s="1"/>
  <c r="N752" i="6"/>
  <c r="M627" i="6"/>
  <c r="N627" i="6" s="1"/>
  <c r="N629" i="6"/>
  <c r="M503" i="6"/>
  <c r="N503" i="6" s="1"/>
  <c r="N505" i="6"/>
  <c r="M371" i="6"/>
  <c r="N371" i="6" s="1"/>
  <c r="N373" i="6"/>
  <c r="M257" i="6"/>
  <c r="N257" i="6" s="1"/>
  <c r="N259" i="6"/>
  <c r="M194" i="6"/>
  <c r="N194" i="6" s="1"/>
  <c r="N196" i="6"/>
  <c r="M79" i="6"/>
  <c r="N79" i="6" s="1"/>
  <c r="N81" i="6"/>
  <c r="M990" i="6"/>
  <c r="N990" i="6" s="1"/>
  <c r="N992" i="6"/>
  <c r="M936" i="6"/>
  <c r="N936" i="6" s="1"/>
  <c r="N938" i="6"/>
  <c r="M882" i="6"/>
  <c r="N882" i="6" s="1"/>
  <c r="N884" i="6"/>
  <c r="M812" i="6"/>
  <c r="N812" i="6" s="1"/>
  <c r="N814" i="6"/>
  <c r="M721" i="6"/>
  <c r="N721" i="6" s="1"/>
  <c r="N723" i="6"/>
  <c r="M654" i="6"/>
  <c r="N654" i="6" s="1"/>
  <c r="N656" i="6"/>
  <c r="M598" i="6"/>
  <c r="N598" i="6" s="1"/>
  <c r="N600" i="6"/>
  <c r="M526" i="6"/>
  <c r="N526" i="6" s="1"/>
  <c r="N528" i="6"/>
  <c r="M459" i="6"/>
  <c r="N459" i="6" s="1"/>
  <c r="N461" i="6"/>
  <c r="M386" i="6"/>
  <c r="N386" i="6" s="1"/>
  <c r="N388" i="6"/>
  <c r="M339" i="6"/>
  <c r="N339" i="6" s="1"/>
  <c r="N341" i="6"/>
  <c r="M284" i="6"/>
  <c r="N284" i="6" s="1"/>
  <c r="N286" i="6"/>
  <c r="M226" i="6"/>
  <c r="N226" i="6" s="1"/>
  <c r="N228" i="6"/>
  <c r="M163" i="6"/>
  <c r="N163" i="6" s="1"/>
  <c r="N165" i="6"/>
  <c r="M90" i="6"/>
  <c r="N90" i="6" s="1"/>
  <c r="N92" i="6"/>
  <c r="M49" i="6"/>
  <c r="N51" i="6"/>
  <c r="L991" i="6"/>
  <c r="N991" i="6" s="1"/>
  <c r="N993" i="6"/>
  <c r="L937" i="6"/>
  <c r="N937" i="6" s="1"/>
  <c r="N939" i="6"/>
  <c r="L883" i="6"/>
  <c r="N883" i="6" s="1"/>
  <c r="N885" i="6"/>
  <c r="L813" i="6"/>
  <c r="N813" i="6" s="1"/>
  <c r="N815" i="6"/>
  <c r="L722" i="6"/>
  <c r="N722" i="6" s="1"/>
  <c r="N724" i="6"/>
  <c r="L655" i="6"/>
  <c r="N655" i="6" s="1"/>
  <c r="N657" i="6"/>
  <c r="L599" i="6"/>
  <c r="N599" i="6" s="1"/>
  <c r="N601" i="6"/>
  <c r="L527" i="6"/>
  <c r="N527" i="6" s="1"/>
  <c r="N529" i="6"/>
  <c r="L460" i="6"/>
  <c r="N460" i="6" s="1"/>
  <c r="N462" i="6"/>
  <c r="L387" i="6"/>
  <c r="N387" i="6" s="1"/>
  <c r="N389" i="6"/>
  <c r="L340" i="6"/>
  <c r="N340" i="6" s="1"/>
  <c r="N342" i="6"/>
  <c r="L285" i="6"/>
  <c r="N285" i="6" s="1"/>
  <c r="N287" i="6"/>
  <c r="L227" i="6"/>
  <c r="N227" i="6" s="1"/>
  <c r="N229" i="6"/>
  <c r="L164" i="6"/>
  <c r="N164" i="6" s="1"/>
  <c r="N166" i="6"/>
  <c r="L91" i="6"/>
  <c r="N91" i="6" s="1"/>
  <c r="N93" i="6"/>
  <c r="L50" i="6"/>
  <c r="N50" i="6" s="1"/>
  <c r="N52" i="6"/>
  <c r="L22" i="6"/>
  <c r="N24" i="6"/>
  <c r="M782" i="6"/>
  <c r="N782" i="6" s="1"/>
  <c r="N784" i="6"/>
  <c r="M851" i="6"/>
  <c r="N851" i="6" s="1"/>
  <c r="N853" i="6"/>
  <c r="M679" i="6"/>
  <c r="N679" i="6" s="1"/>
  <c r="N681" i="6"/>
  <c r="M569" i="6"/>
  <c r="N569" i="6" s="1"/>
  <c r="N571" i="6"/>
  <c r="M422" i="6"/>
  <c r="N422" i="6" s="1"/>
  <c r="N424" i="6"/>
  <c r="M313" i="6"/>
  <c r="N313" i="6" s="1"/>
  <c r="N315" i="6"/>
  <c r="M122" i="6"/>
  <c r="N122" i="6" s="1"/>
  <c r="N124" i="6"/>
  <c r="L783" i="6"/>
  <c r="N783" i="6" s="1"/>
  <c r="N785" i="6"/>
  <c r="L956" i="6"/>
  <c r="N956" i="6" s="1"/>
  <c r="N958" i="6"/>
  <c r="L910" i="6"/>
  <c r="N910" i="6" s="1"/>
  <c r="N912" i="6"/>
  <c r="L852" i="6"/>
  <c r="N852" i="6" s="1"/>
  <c r="N854" i="6"/>
  <c r="L751" i="6"/>
  <c r="N751" i="6" s="1"/>
  <c r="N753" i="6"/>
  <c r="L680" i="6"/>
  <c r="N680" i="6" s="1"/>
  <c r="N682" i="6"/>
  <c r="L628" i="6"/>
  <c r="N628" i="6" s="1"/>
  <c r="N630" i="6"/>
  <c r="L570" i="6"/>
  <c r="N570" i="6" s="1"/>
  <c r="N572" i="6"/>
  <c r="L504" i="6"/>
  <c r="N504" i="6" s="1"/>
  <c r="N506" i="6"/>
  <c r="L423" i="6"/>
  <c r="N423" i="6" s="1"/>
  <c r="N425" i="6"/>
  <c r="L372" i="6"/>
  <c r="N372" i="6" s="1"/>
  <c r="N374" i="6"/>
  <c r="L314" i="6"/>
  <c r="N314" i="6" s="1"/>
  <c r="N316" i="6"/>
  <c r="L258" i="6"/>
  <c r="N258" i="6" s="1"/>
  <c r="N260" i="6"/>
  <c r="L195" i="6"/>
  <c r="N195" i="6" s="1"/>
  <c r="N197" i="6"/>
  <c r="L123" i="6"/>
  <c r="N123" i="6" s="1"/>
  <c r="N125" i="6"/>
  <c r="L80" i="6"/>
  <c r="N80" i="6" s="1"/>
  <c r="N82" i="6"/>
  <c r="L44" i="6"/>
  <c r="N44" i="6" s="1"/>
  <c r="N46" i="6"/>
  <c r="N22" i="6" l="1"/>
  <c r="L19" i="6"/>
  <c r="M18" i="6"/>
  <c r="N49" i="6"/>
  <c r="N18" i="6" l="1"/>
  <c r="M17" i="6"/>
  <c r="L17" i="6"/>
  <c r="N19" i="6"/>
  <c r="N17" i="6" l="1"/>
  <c r="K1011" i="7"/>
  <c r="K19" i="7" s="1"/>
  <c r="I44" i="7"/>
  <c r="I750" i="7"/>
  <c r="I569" i="7"/>
  <c r="I339" i="7"/>
  <c r="I51" i="7"/>
  <c r="I49" i="7" s="1"/>
  <c r="I783" i="7"/>
  <c r="I751" i="7"/>
  <c r="I782" i="7"/>
  <c r="I570" i="7"/>
  <c r="I340" i="7"/>
  <c r="I196" i="7"/>
  <c r="I194" i="7" s="1"/>
  <c r="I259" i="7"/>
  <c r="I257" i="7" s="1"/>
  <c r="I81" i="7"/>
  <c r="I79" i="7" s="1"/>
  <c r="I92" i="7"/>
  <c r="I90" i="7" s="1"/>
  <c r="I124" i="7"/>
  <c r="I122" i="7" s="1"/>
  <c r="I165" i="7"/>
  <c r="I163" i="7" s="1"/>
  <c r="I228" i="7"/>
  <c r="I226" i="7" s="1"/>
  <c r="I286" i="7"/>
  <c r="I284" i="7" s="1"/>
  <c r="I373" i="7"/>
  <c r="I371" i="7" s="1"/>
  <c r="I388" i="7"/>
  <c r="I386" i="7" s="1"/>
  <c r="I424" i="7"/>
  <c r="I422" i="7" s="1"/>
  <c r="I461" i="7"/>
  <c r="I459" i="7" s="1"/>
  <c r="I505" i="7"/>
  <c r="I503" i="7" s="1"/>
  <c r="I528" i="7"/>
  <c r="I526" i="7" s="1"/>
  <c r="I315" i="7"/>
  <c r="I313" i="7" s="1"/>
  <c r="I600" i="7"/>
  <c r="I598" i="7" s="1"/>
  <c r="I629" i="7"/>
  <c r="I627" i="7" s="1"/>
  <c r="I656" i="7"/>
  <c r="I654" i="7" s="1"/>
  <c r="I681" i="7"/>
  <c r="I679" i="7" s="1"/>
  <c r="I723" i="7"/>
  <c r="I721" i="7" s="1"/>
  <c r="I814" i="7"/>
  <c r="I812" i="7" s="1"/>
  <c r="I884" i="7"/>
  <c r="I882" i="7" s="1"/>
  <c r="I938" i="7"/>
  <c r="I936" i="7" s="1"/>
  <c r="I853" i="7"/>
  <c r="I851" i="7" s="1"/>
  <c r="I911" i="7"/>
  <c r="I909" i="7" s="1"/>
  <c r="I957" i="7"/>
  <c r="I955" i="7" s="1"/>
  <c r="I992" i="7"/>
  <c r="I990" i="7" s="1"/>
  <c r="I19" i="7" l="1"/>
  <c r="I18" i="7"/>
  <c r="I17" i="7" l="1"/>
  <c r="J5" i="7" l="1"/>
  <c r="J7" i="7" s="1"/>
  <c r="L389" i="7" s="1"/>
  <c r="L634" i="7" l="1"/>
  <c r="N634" i="7" s="1"/>
  <c r="L360" i="7"/>
  <c r="N360" i="7" s="1"/>
  <c r="L817" i="7"/>
  <c r="N817" i="7" s="1"/>
  <c r="L174" i="7"/>
  <c r="N174" i="7" s="1"/>
  <c r="L100" i="7"/>
  <c r="N100" i="7" s="1"/>
  <c r="L337" i="7"/>
  <c r="N337" i="7" s="1"/>
  <c r="L176" i="7"/>
  <c r="N176" i="7" s="1"/>
  <c r="L402" i="7"/>
  <c r="N402" i="7" s="1"/>
  <c r="L734" i="7"/>
  <c r="N734" i="7" s="1"/>
  <c r="L511" i="7"/>
  <c r="N511" i="7" s="1"/>
  <c r="L255" i="7"/>
  <c r="N255" i="7" s="1"/>
  <c r="L553" i="7"/>
  <c r="N553" i="7" s="1"/>
  <c r="L944" i="7"/>
  <c r="N944" i="7" s="1"/>
  <c r="L566" i="7"/>
  <c r="N566" i="7" s="1"/>
  <c r="L819" i="7"/>
  <c r="N819" i="7" s="1"/>
  <c r="L736" i="7"/>
  <c r="N736" i="7" s="1"/>
  <c r="L351" i="7"/>
  <c r="N351" i="7" s="1"/>
  <c r="L152" i="7"/>
  <c r="N152" i="7" s="1"/>
  <c r="L877" i="7"/>
  <c r="N877" i="7" s="1"/>
  <c r="L33" i="7"/>
  <c r="N33" i="7" s="1"/>
  <c r="L411" i="7"/>
  <c r="N411" i="7" s="1"/>
  <c r="L861" i="7"/>
  <c r="N861" i="7" s="1"/>
  <c r="L978" i="7"/>
  <c r="N978" i="7" s="1"/>
  <c r="L606" i="7"/>
  <c r="N606" i="7" s="1"/>
  <c r="L52" i="7"/>
  <c r="N52" i="7" s="1"/>
  <c r="L486" i="7"/>
  <c r="N486" i="7" s="1"/>
  <c r="L449" i="7"/>
  <c r="N449" i="7" s="1"/>
  <c r="L733" i="7"/>
  <c r="N733" i="7" s="1"/>
  <c r="L112" i="7"/>
  <c r="N112" i="7" s="1"/>
  <c r="L769" i="7"/>
  <c r="N769" i="7" s="1"/>
  <c r="L508" i="7"/>
  <c r="N508" i="7" s="1"/>
  <c r="L666" i="7"/>
  <c r="N666" i="7" s="1"/>
  <c r="L181" i="7"/>
  <c r="N181" i="7" s="1"/>
  <c r="L250" i="7"/>
  <c r="N250" i="7" s="1"/>
  <c r="L621" i="7"/>
  <c r="N621" i="7" s="1"/>
  <c r="L838" i="7"/>
  <c r="N838" i="7" s="1"/>
  <c r="L895" i="7"/>
  <c r="N895" i="7" s="1"/>
  <c r="L28" i="7"/>
  <c r="N28" i="7" s="1"/>
  <c r="L541" i="7"/>
  <c r="N541" i="7" s="1"/>
  <c r="L951" i="7"/>
  <c r="N951" i="7" s="1"/>
  <c r="L61" i="7"/>
  <c r="N61" i="7" s="1"/>
  <c r="L968" i="7"/>
  <c r="N968" i="7" s="1"/>
  <c r="L332" i="7"/>
  <c r="N332" i="7" s="1"/>
  <c r="L712" i="7"/>
  <c r="N712" i="7" s="1"/>
  <c r="L927" i="7"/>
  <c r="N927" i="7" s="1"/>
  <c r="L584" i="7"/>
  <c r="N584" i="7" s="1"/>
  <c r="L342" i="7"/>
  <c r="N342" i="7" s="1"/>
  <c r="L575" i="7"/>
  <c r="N575" i="7" s="1"/>
  <c r="L557" i="7"/>
  <c r="N557" i="7" s="1"/>
  <c r="L272" i="7"/>
  <c r="N272" i="7" s="1"/>
  <c r="L849" i="7"/>
  <c r="N849" i="7" s="1"/>
  <c r="L477" i="7"/>
  <c r="N477" i="7" s="1"/>
  <c r="L740" i="7"/>
  <c r="N740" i="7" s="1"/>
  <c r="L916" i="7"/>
  <c r="N916" i="7" s="1"/>
  <c r="L268" i="7"/>
  <c r="N268" i="7" s="1"/>
  <c r="L1015" i="7"/>
  <c r="N1015" i="7" s="1"/>
  <c r="L264" i="7"/>
  <c r="N264" i="7" s="1"/>
  <c r="L917" i="7"/>
  <c r="N917" i="7" s="1"/>
  <c r="L886" i="7"/>
  <c r="N886" i="7" s="1"/>
  <c r="L809" i="7"/>
  <c r="N809" i="7" s="1"/>
  <c r="L207" i="7"/>
  <c r="N207" i="7" s="1"/>
  <c r="L891" i="7"/>
  <c r="N891" i="7" s="1"/>
  <c r="L31" i="7"/>
  <c r="N31" i="7" s="1"/>
  <c r="L622" i="7"/>
  <c r="N622" i="7" s="1"/>
  <c r="L709" i="7"/>
  <c r="N709" i="7" s="1"/>
  <c r="L36" i="7"/>
  <c r="N36" i="7" s="1"/>
  <c r="L210" i="7"/>
  <c r="N210" i="7" s="1"/>
  <c r="L77" i="7"/>
  <c r="N77" i="7" s="1"/>
  <c r="L170" i="7"/>
  <c r="N170" i="7" s="1"/>
  <c r="L576" i="7"/>
  <c r="N576" i="7" s="1"/>
  <c r="L38" i="7"/>
  <c r="N38" i="7" s="1"/>
  <c r="L841" i="7"/>
  <c r="N841" i="7" s="1"/>
  <c r="L168" i="7"/>
  <c r="N168" i="7" s="1"/>
  <c r="L706" i="7"/>
  <c r="N706" i="7" s="1"/>
  <c r="L224" i="7"/>
  <c r="N224" i="7" s="1"/>
  <c r="L683" i="7"/>
  <c r="N683" i="7" s="1"/>
  <c r="L294" i="7"/>
  <c r="N294" i="7" s="1"/>
  <c r="L364" i="7"/>
  <c r="N364" i="7" s="1"/>
  <c r="L595" i="7"/>
  <c r="N595" i="7" s="1"/>
  <c r="L93" i="7"/>
  <c r="N93" i="7" s="1"/>
  <c r="L238" i="7"/>
  <c r="N238" i="7" s="1"/>
  <c r="L456" i="7"/>
  <c r="N456" i="7" s="1"/>
  <c r="L273" i="7"/>
  <c r="N273" i="7" s="1"/>
  <c r="L767" i="7"/>
  <c r="N767" i="7" s="1"/>
  <c r="L271" i="7"/>
  <c r="N271" i="7" s="1"/>
  <c r="L561" i="7"/>
  <c r="N561" i="7" s="1"/>
  <c r="L643" i="7"/>
  <c r="N643" i="7" s="1"/>
  <c r="L563" i="7"/>
  <c r="N563" i="7" s="1"/>
  <c r="L947" i="7"/>
  <c r="N947" i="7" s="1"/>
  <c r="L632" i="7"/>
  <c r="N632" i="7" s="1"/>
  <c r="L130" i="7"/>
  <c r="N130" i="7" s="1"/>
  <c r="L469" i="7"/>
  <c r="N469" i="7" s="1"/>
  <c r="L847" i="7"/>
  <c r="N847" i="7" s="1"/>
  <c r="L777" i="7"/>
  <c r="N777" i="7" s="1"/>
  <c r="L793" i="7"/>
  <c r="N793" i="7" s="1"/>
  <c r="L278" i="7"/>
  <c r="N278" i="7" s="1"/>
  <c r="L309" i="7"/>
  <c r="N309" i="7" s="1"/>
  <c r="L665" i="7"/>
  <c r="N665" i="7" s="1"/>
  <c r="L353" i="7"/>
  <c r="N353" i="7" s="1"/>
  <c r="L871" i="7"/>
  <c r="N871" i="7" s="1"/>
  <c r="L320" i="7"/>
  <c r="N320" i="7" s="1"/>
  <c r="L844" i="7"/>
  <c r="N844" i="7" s="1"/>
  <c r="L304" i="7"/>
  <c r="N304" i="7" s="1"/>
  <c r="L800" i="7"/>
  <c r="N800" i="7" s="1"/>
  <c r="L37" i="7"/>
  <c r="N37" i="7" s="1"/>
  <c r="L464" i="7"/>
  <c r="N464" i="7" s="1"/>
  <c r="L880" i="7"/>
  <c r="N880" i="7" s="1"/>
  <c r="L971" i="7"/>
  <c r="N971" i="7" s="1"/>
  <c r="L982" i="7"/>
  <c r="N982" i="7" s="1"/>
  <c r="L685" i="7"/>
  <c r="N685" i="7" s="1"/>
  <c r="L275" i="7"/>
  <c r="N275" i="7" s="1"/>
  <c r="L615" i="7"/>
  <c r="N615" i="7" s="1"/>
  <c r="L494" i="7"/>
  <c r="N494" i="7" s="1"/>
  <c r="L328" i="7"/>
  <c r="N328" i="7" s="1"/>
  <c r="L964" i="7"/>
  <c r="N964" i="7" s="1"/>
  <c r="L669" i="7"/>
  <c r="N669" i="7" s="1"/>
  <c r="L261" i="7"/>
  <c r="N261" i="7" s="1"/>
  <c r="L961" i="7"/>
  <c r="N961" i="7" s="1"/>
  <c r="L550" i="7"/>
  <c r="N550" i="7" s="1"/>
  <c r="L230" i="7"/>
  <c r="N230" i="7" s="1"/>
  <c r="L999" i="7"/>
  <c r="N999" i="7" s="1"/>
  <c r="L358" i="7"/>
  <c r="N358" i="7" s="1"/>
  <c r="L32" i="7"/>
  <c r="N32" i="7" s="1"/>
  <c r="L501" i="7"/>
  <c r="N501" i="7" s="1"/>
  <c r="L672" i="7"/>
  <c r="N672" i="7" s="1"/>
  <c r="L846" i="7"/>
  <c r="N846" i="7" s="1"/>
  <c r="L205" i="7"/>
  <c r="N205" i="7" s="1"/>
  <c r="L651" i="7"/>
  <c r="N651" i="7" s="1"/>
  <c r="L1006" i="7"/>
  <c r="N1006" i="7" s="1"/>
  <c r="L96" i="7"/>
  <c r="N96" i="7" s="1"/>
  <c r="L375" i="7"/>
  <c r="N375" i="7" s="1"/>
  <c r="L374" i="7"/>
  <c r="N374" i="7" s="1"/>
  <c r="L963" i="7"/>
  <c r="N963" i="7" s="1"/>
  <c r="L323" i="7"/>
  <c r="N323" i="7" s="1"/>
  <c r="L934" i="7"/>
  <c r="N934" i="7" s="1"/>
  <c r="L394" i="7"/>
  <c r="N394" i="7" s="1"/>
  <c r="L931" i="7"/>
  <c r="N931" i="7" s="1"/>
  <c r="L959" i="7"/>
  <c r="N959" i="7" s="1"/>
  <c r="L467" i="7"/>
  <c r="N467" i="7" s="1"/>
  <c r="L699" i="7"/>
  <c r="N699" i="7" s="1"/>
  <c r="L1021" i="7"/>
  <c r="N1021" i="7" s="1"/>
  <c r="L159" i="7"/>
  <c r="N159" i="7" s="1"/>
  <c r="L287" i="7"/>
  <c r="N287" i="7" s="1"/>
  <c r="L797" i="7"/>
  <c r="N797" i="7" s="1"/>
  <c r="L331" i="7"/>
  <c r="N331" i="7" s="1"/>
  <c r="L453" i="7"/>
  <c r="N453" i="7" s="1"/>
  <c r="L902" i="7"/>
  <c r="N902" i="7" s="1"/>
  <c r="L134" i="7"/>
  <c r="N134" i="7" s="1"/>
  <c r="L47" i="7"/>
  <c r="N47" i="7" s="1"/>
  <c r="L301" i="7"/>
  <c r="N301" i="7" s="1"/>
  <c r="L795" i="7"/>
  <c r="N795" i="7" s="1"/>
  <c r="L321" i="7"/>
  <c r="N321" i="7" s="1"/>
  <c r="L281" i="7"/>
  <c r="N281" i="7" s="1"/>
  <c r="L768" i="7"/>
  <c r="N768" i="7" s="1"/>
  <c r="L139" i="7"/>
  <c r="N139" i="7" s="1"/>
  <c r="L548" i="7"/>
  <c r="N548" i="7" s="1"/>
  <c r="L367" i="7"/>
  <c r="N367" i="7" s="1"/>
  <c r="L898" i="7"/>
  <c r="N898" i="7" s="1"/>
  <c r="L244" i="7"/>
  <c r="N244" i="7" s="1"/>
  <c r="L198" i="7"/>
  <c r="N198" i="7" s="1"/>
  <c r="L200" i="7"/>
  <c r="N200" i="7" s="1"/>
  <c r="L470" i="7"/>
  <c r="N470" i="7" s="1"/>
  <c r="L607" i="7"/>
  <c r="N607" i="7" s="1"/>
  <c r="L878" i="7"/>
  <c r="N878" i="7" s="1"/>
  <c r="L397" i="7"/>
  <c r="N397" i="7" s="1"/>
  <c r="L703" i="7"/>
  <c r="N703" i="7" s="1"/>
  <c r="L115" i="7"/>
  <c r="N115" i="7" s="1"/>
  <c r="L291" i="7"/>
  <c r="N291" i="7" s="1"/>
  <c r="L663" i="7"/>
  <c r="N663" i="7" s="1"/>
  <c r="L765" i="7"/>
  <c r="N765" i="7" s="1"/>
  <c r="L1013" i="7"/>
  <c r="N1013" i="7" s="1"/>
  <c r="L409" i="7"/>
  <c r="N409" i="7" s="1"/>
  <c r="L620" i="7"/>
  <c r="N620" i="7" s="1"/>
  <c r="L821" i="7"/>
  <c r="N821" i="7" s="1"/>
  <c r="L215" i="7"/>
  <c r="N215" i="7" s="1"/>
  <c r="L127" i="7"/>
  <c r="N127" i="7" s="1"/>
  <c r="L443" i="7"/>
  <c r="N443" i="7" s="1"/>
  <c r="L617" i="7"/>
  <c r="N617" i="7" s="1"/>
  <c r="L854" i="7"/>
  <c r="N854" i="7" s="1"/>
  <c r="L711" i="7"/>
  <c r="N711" i="7" s="1"/>
  <c r="L690" i="7"/>
  <c r="N690" i="7" s="1"/>
  <c r="L74" i="7"/>
  <c r="N74" i="7" s="1"/>
  <c r="L660" i="7"/>
  <c r="N660" i="7" s="1"/>
  <c r="L266" i="7"/>
  <c r="N266" i="7" s="1"/>
  <c r="L906" i="7"/>
  <c r="N906" i="7" s="1"/>
  <c r="L209" i="7"/>
  <c r="N209" i="7" s="1"/>
  <c r="L441" i="7"/>
  <c r="N441" i="7" s="1"/>
  <c r="L113" i="7"/>
  <c r="N113" i="7" s="1"/>
  <c r="L232" i="7"/>
  <c r="N232" i="7" s="1"/>
  <c r="L742" i="7"/>
  <c r="N742" i="7" s="1"/>
  <c r="L216" i="7"/>
  <c r="N216" i="7" s="1"/>
  <c r="L798" i="7"/>
  <c r="N798" i="7" s="1"/>
  <c r="L590" i="7"/>
  <c r="N590" i="7" s="1"/>
  <c r="L403" i="7"/>
  <c r="N403" i="7" s="1"/>
  <c r="L1011" i="7"/>
  <c r="N1011" i="7" s="1"/>
  <c r="L776" i="7"/>
  <c r="N776" i="7" s="1"/>
  <c r="L932" i="7"/>
  <c r="N932" i="7" s="1"/>
  <c r="L234" i="7"/>
  <c r="N234" i="7" s="1"/>
  <c r="L120" i="7"/>
  <c r="N120" i="7" s="1"/>
  <c r="L346" i="7"/>
  <c r="N346" i="7" s="1"/>
  <c r="L552" i="7"/>
  <c r="N552" i="7" s="1"/>
  <c r="L832" i="7"/>
  <c r="N832" i="7" s="1"/>
  <c r="L450" i="7"/>
  <c r="N450" i="7" s="1"/>
  <c r="L876" i="7"/>
  <c r="N876" i="7" s="1"/>
  <c r="L439" i="7"/>
  <c r="N439" i="7" s="1"/>
  <c r="L132" i="7"/>
  <c r="N132" i="7" s="1"/>
  <c r="L97" i="7"/>
  <c r="N97" i="7" s="1"/>
  <c r="L400" i="7"/>
  <c r="N400" i="7" s="1"/>
  <c r="L885" i="7"/>
  <c r="N885" i="7" s="1"/>
  <c r="L522" i="7"/>
  <c r="N522" i="7" s="1"/>
  <c r="L671" i="7"/>
  <c r="N671" i="7" s="1"/>
  <c r="L299" i="7"/>
  <c r="N299" i="7" s="1"/>
  <c r="L269" i="7"/>
  <c r="N269" i="7" s="1"/>
  <c r="L300" i="7"/>
  <c r="N300" i="7" s="1"/>
  <c r="L326" i="7"/>
  <c r="N326" i="7" s="1"/>
  <c r="L137" i="7"/>
  <c r="N137" i="7" s="1"/>
  <c r="L949" i="7"/>
  <c r="N949" i="7" s="1"/>
  <c r="L591" i="7"/>
  <c r="N591" i="7" s="1"/>
  <c r="L432" i="7"/>
  <c r="N432" i="7" s="1"/>
  <c r="L34" i="7"/>
  <c r="N34" i="7" s="1"/>
  <c r="L810" i="7"/>
  <c r="N810" i="7" s="1"/>
  <c r="L708" i="7"/>
  <c r="N708" i="7" s="1"/>
  <c r="L405" i="7"/>
  <c r="N405" i="7" s="1"/>
  <c r="L772" i="7"/>
  <c r="N772" i="7" s="1"/>
  <c r="L306" i="7"/>
  <c r="N306" i="7" s="1"/>
  <c r="L792" i="7"/>
  <c r="N792" i="7" s="1"/>
  <c r="L1016" i="7"/>
  <c r="N1016" i="7" s="1"/>
  <c r="L150" i="7"/>
  <c r="N150" i="7" s="1"/>
  <c r="L70" i="7"/>
  <c r="N70" i="7" s="1"/>
  <c r="L186" i="7"/>
  <c r="N186" i="7" s="1"/>
  <c r="L396" i="7"/>
  <c r="N396" i="7" s="1"/>
  <c r="L544" i="7"/>
  <c r="N544" i="7" s="1"/>
  <c r="L644" i="7"/>
  <c r="N644" i="7" s="1"/>
  <c r="L816" i="7"/>
  <c r="N816" i="7" s="1"/>
  <c r="L156" i="7"/>
  <c r="N156" i="7" s="1"/>
  <c r="L545" i="7"/>
  <c r="N545" i="7" s="1"/>
  <c r="L762" i="7"/>
  <c r="N762" i="7" s="1"/>
  <c r="L239" i="7"/>
  <c r="N239" i="7" s="1"/>
  <c r="L94" i="7"/>
  <c r="N94" i="7" s="1"/>
  <c r="L431" i="7"/>
  <c r="N431" i="7" s="1"/>
  <c r="L801" i="7"/>
  <c r="N801" i="7" s="1"/>
  <c r="L729" i="7"/>
  <c r="N729" i="7" s="1"/>
  <c r="L942" i="7"/>
  <c r="N942" i="7" s="1"/>
  <c r="L105" i="7"/>
  <c r="N105" i="7" s="1"/>
  <c r="L430" i="7"/>
  <c r="N430" i="7" s="1"/>
  <c r="L587" i="7"/>
  <c r="N587" i="7" s="1"/>
  <c r="L758" i="7"/>
  <c r="N758" i="7" s="1"/>
  <c r="L867" i="7"/>
  <c r="N867" i="7" s="1"/>
  <c r="L107" i="7"/>
  <c r="N107" i="7" s="1"/>
  <c r="L85" i="7"/>
  <c r="N85" i="7" s="1"/>
  <c r="L348" i="7"/>
  <c r="N348" i="7" s="1"/>
  <c r="L496" i="7"/>
  <c r="N496" i="7" s="1"/>
  <c r="L659" i="7"/>
  <c r="N659" i="7" s="1"/>
  <c r="L834" i="7"/>
  <c r="N834" i="7" s="1"/>
  <c r="L1019" i="7"/>
  <c r="N1019" i="7" s="1"/>
  <c r="L179" i="7"/>
  <c r="N179" i="7" s="1"/>
  <c r="L611" i="7"/>
  <c r="N611" i="7" s="1"/>
  <c r="L220" i="7"/>
  <c r="N220" i="7" s="1"/>
  <c r="L1010" i="7"/>
  <c r="N1010" i="7" s="1"/>
  <c r="L697" i="7"/>
  <c r="N697" i="7" s="1"/>
  <c r="L551" i="7"/>
  <c r="N551" i="7" s="1"/>
  <c r="L343" i="7"/>
  <c r="N343" i="7" s="1"/>
  <c r="L664" i="7"/>
  <c r="N664" i="7" s="1"/>
  <c r="L823" i="7"/>
  <c r="N823" i="7" s="1"/>
  <c r="L1023" i="7"/>
  <c r="N1023" i="7" s="1"/>
  <c r="L288" i="7"/>
  <c r="N288" i="7" s="1"/>
  <c r="L141" i="7"/>
  <c r="N141" i="7" s="1"/>
  <c r="L420" i="7"/>
  <c r="N420" i="7" s="1"/>
  <c r="L565" i="7"/>
  <c r="N565" i="7" s="1"/>
  <c r="L899" i="7"/>
  <c r="N899" i="7" s="1"/>
  <c r="L730" i="7"/>
  <c r="N730" i="7" s="1"/>
  <c r="L608" i="7"/>
  <c r="N608" i="7" s="1"/>
  <c r="L413" i="7"/>
  <c r="N413" i="7" s="1"/>
  <c r="L925" i="7"/>
  <c r="N925" i="7" s="1"/>
  <c r="L694" i="7"/>
  <c r="N694" i="7" s="1"/>
  <c r="L330" i="7"/>
  <c r="N330" i="7" s="1"/>
  <c r="L478" i="7"/>
  <c r="N478" i="7" s="1"/>
  <c r="L362" i="7"/>
  <c r="N362" i="7" s="1"/>
  <c r="L229" i="7"/>
  <c r="N229" i="7" s="1"/>
  <c r="L104" i="7"/>
  <c r="N104" i="7" s="1"/>
  <c r="L35" i="7"/>
  <c r="N35" i="7" s="1"/>
  <c r="L101" i="7"/>
  <c r="N101" i="7" s="1"/>
  <c r="L998" i="7"/>
  <c r="N998" i="7" s="1"/>
  <c r="L953" i="7"/>
  <c r="N953" i="7" s="1"/>
  <c r="L802" i="7"/>
  <c r="N802" i="7" s="1"/>
  <c r="L717" i="7"/>
  <c r="N717" i="7" s="1"/>
  <c r="L246" i="7"/>
  <c r="N246" i="7" s="1"/>
  <c r="L298" i="7"/>
  <c r="N298" i="7" s="1"/>
  <c r="L419" i="7"/>
  <c r="N419" i="7" s="1"/>
  <c r="L535" i="7"/>
  <c r="N535" i="7" s="1"/>
  <c r="L564" i="7"/>
  <c r="N564" i="7" s="1"/>
  <c r="L596" i="7"/>
  <c r="N596" i="7" s="1"/>
  <c r="L928" i="7"/>
  <c r="N928" i="7" s="1"/>
  <c r="L158" i="7"/>
  <c r="N158" i="7" s="1"/>
  <c r="L116" i="7"/>
  <c r="N116" i="7" s="1"/>
  <c r="L416" i="7"/>
  <c r="N416" i="7" s="1"/>
  <c r="L506" i="7"/>
  <c r="N506" i="7" s="1"/>
  <c r="L824" i="7"/>
  <c r="N824" i="7" s="1"/>
  <c r="L442" i="7"/>
  <c r="N442" i="7" s="1"/>
  <c r="L770" i="7"/>
  <c r="N770" i="7" s="1"/>
  <c r="L981" i="7"/>
  <c r="N981" i="7" s="1"/>
  <c r="L901" i="7"/>
  <c r="N901" i="7" s="1"/>
  <c r="L771" i="7"/>
  <c r="N771" i="7" s="1"/>
  <c r="L696" i="7"/>
  <c r="N696" i="7" s="1"/>
  <c r="L581" i="7"/>
  <c r="N581" i="7" s="1"/>
  <c r="L517" i="7"/>
  <c r="N517" i="7" s="1"/>
  <c r="L427" i="7"/>
  <c r="N427" i="7" s="1"/>
  <c r="L282" i="7"/>
  <c r="N282" i="7" s="1"/>
  <c r="L143" i="7"/>
  <c r="N143" i="7" s="1"/>
  <c r="L245" i="7"/>
  <c r="N245" i="7" s="1"/>
  <c r="L173" i="7"/>
  <c r="N173" i="7" s="1"/>
  <c r="L46" i="7"/>
  <c r="L930" i="7"/>
  <c r="N930" i="7" s="1"/>
  <c r="L837" i="7"/>
  <c r="N837" i="7" s="1"/>
  <c r="L738" i="7"/>
  <c r="N738" i="7" s="1"/>
  <c r="L662" i="7"/>
  <c r="N662" i="7" s="1"/>
  <c r="L319" i="7"/>
  <c r="N319" i="7" s="1"/>
  <c r="L483" i="7"/>
  <c r="N483" i="7" s="1"/>
  <c r="L393" i="7"/>
  <c r="N393" i="7" s="1"/>
  <c r="L146" i="7"/>
  <c r="N146" i="7" s="1"/>
  <c r="L1003" i="7"/>
  <c r="N1003" i="7" s="1"/>
  <c r="L874" i="7"/>
  <c r="N874" i="7" s="1"/>
  <c r="L807" i="7"/>
  <c r="N807" i="7" s="1"/>
  <c r="L787" i="7"/>
  <c r="N787" i="7" s="1"/>
  <c r="L868" i="7"/>
  <c r="N868" i="7" s="1"/>
  <c r="L700" i="7"/>
  <c r="N700" i="7" s="1"/>
  <c r="L542" i="7"/>
  <c r="N542" i="7" s="1"/>
  <c r="L352" i="7"/>
  <c r="N352" i="7" s="1"/>
  <c r="L131" i="7"/>
  <c r="N131" i="7" s="1"/>
  <c r="L25" i="7"/>
  <c r="N25" i="7" s="1"/>
  <c r="L1025" i="7"/>
  <c r="N1025" i="7" s="1"/>
  <c r="L912" i="7"/>
  <c r="N912" i="7" s="1"/>
  <c r="L726" i="7"/>
  <c r="N726" i="7" s="1"/>
  <c r="L558" i="7"/>
  <c r="N558" i="7" s="1"/>
  <c r="L471" i="7"/>
  <c r="N471" i="7" s="1"/>
  <c r="L290" i="7"/>
  <c r="N290" i="7" s="1"/>
  <c r="L1017" i="7"/>
  <c r="N1017" i="7" s="1"/>
  <c r="L848" i="7"/>
  <c r="N848" i="7" s="1"/>
  <c r="L710" i="7"/>
  <c r="N710" i="7" s="1"/>
  <c r="L623" i="7"/>
  <c r="N623" i="7" s="1"/>
  <c r="L322" i="7"/>
  <c r="N322" i="7" s="1"/>
  <c r="L507" i="7"/>
  <c r="N507" i="7" s="1"/>
  <c r="L433" i="7"/>
  <c r="N433" i="7" s="1"/>
  <c r="L354" i="7"/>
  <c r="N354" i="7" s="1"/>
  <c r="L237" i="7"/>
  <c r="N237" i="7" s="1"/>
  <c r="L133" i="7"/>
  <c r="N133" i="7" s="1"/>
  <c r="L254" i="7"/>
  <c r="N254" i="7" s="1"/>
  <c r="L27" i="7"/>
  <c r="N27" i="7" s="1"/>
  <c r="L117" i="7"/>
  <c r="N117" i="7" s="1"/>
  <c r="L26" i="7"/>
  <c r="N26" i="7" s="1"/>
  <c r="L962" i="7"/>
  <c r="N962" i="7" s="1"/>
  <c r="L831" i="7"/>
  <c r="N831" i="7" s="1"/>
  <c r="L693" i="7"/>
  <c r="N693" i="7" s="1"/>
  <c r="L197" i="7"/>
  <c r="N197" i="7" s="1"/>
  <c r="L485" i="7"/>
  <c r="N485" i="7" s="1"/>
  <c r="L994" i="7"/>
  <c r="N994" i="7" s="1"/>
  <c r="L487" i="7"/>
  <c r="N487" i="7" s="1"/>
  <c r="L1007" i="7"/>
  <c r="N1007" i="7" s="1"/>
  <c r="L673" i="7"/>
  <c r="N673" i="7" s="1"/>
  <c r="L515" i="7"/>
  <c r="N515" i="7" s="1"/>
  <c r="L404" i="7"/>
  <c r="N404" i="7" s="1"/>
  <c r="L178" i="7"/>
  <c r="N178" i="7" s="1"/>
  <c r="L243" i="7"/>
  <c r="N243" i="7" s="1"/>
  <c r="L136" i="7"/>
  <c r="N136" i="7" s="1"/>
  <c r="L970" i="7"/>
  <c r="N970" i="7" s="1"/>
  <c r="L890" i="7"/>
  <c r="N890" i="7" s="1"/>
  <c r="L682" i="7"/>
  <c r="N682" i="7" s="1"/>
  <c r="L95" i="7"/>
  <c r="N95" i="7" s="1"/>
  <c r="L382" i="7"/>
  <c r="N382" i="7" s="1"/>
  <c r="L493" i="7"/>
  <c r="N493" i="7" s="1"/>
  <c r="L614" i="7"/>
  <c r="N614" i="7" s="1"/>
  <c r="L835" i="7"/>
  <c r="N835" i="7" s="1"/>
  <c r="L88" i="7"/>
  <c r="N88" i="7" s="1"/>
  <c r="L190" i="7"/>
  <c r="N190" i="7" s="1"/>
  <c r="L490" i="7"/>
  <c r="N490" i="7" s="1"/>
  <c r="L741" i="7"/>
  <c r="N741" i="7" s="1"/>
  <c r="L516" i="7"/>
  <c r="N516" i="7" s="1"/>
  <c r="L1009" i="7"/>
  <c r="N1009" i="7" s="1"/>
  <c r="L864" i="7"/>
  <c r="N864" i="7" s="1"/>
  <c r="L755" i="7"/>
  <c r="N755" i="7" s="1"/>
  <c r="L638" i="7"/>
  <c r="N638" i="7" s="1"/>
  <c r="L538" i="7"/>
  <c r="N538" i="7" s="1"/>
  <c r="L390" i="7"/>
  <c r="N390" i="7" s="1"/>
  <c r="L231" i="7"/>
  <c r="N231" i="7" s="1"/>
  <c r="L64" i="7"/>
  <c r="N64" i="7" s="1"/>
  <c r="L140" i="7"/>
  <c r="N140" i="7" s="1"/>
  <c r="L984" i="7"/>
  <c r="N984" i="7" s="1"/>
  <c r="L904" i="7"/>
  <c r="N904" i="7" s="1"/>
  <c r="L630" i="7"/>
  <c r="N630" i="7" s="1"/>
  <c r="L604" i="7"/>
  <c r="N604" i="7" s="1"/>
  <c r="L499" i="7"/>
  <c r="N499" i="7" s="1"/>
  <c r="L349" i="7"/>
  <c r="N349" i="7" s="1"/>
  <c r="L277" i="7"/>
  <c r="N277" i="7" s="1"/>
  <c r="L921" i="7"/>
  <c r="N921" i="7" s="1"/>
  <c r="L786" i="7"/>
  <c r="N786" i="7" s="1"/>
  <c r="L985" i="7"/>
  <c r="N985" i="7" s="1"/>
  <c r="L759" i="7"/>
  <c r="N759" i="7" s="1"/>
  <c r="L500" i="7"/>
  <c r="N500" i="7" s="1"/>
  <c r="L235" i="7"/>
  <c r="N235" i="7" s="1"/>
  <c r="L125" i="7"/>
  <c r="N125" i="7" s="1"/>
  <c r="L988" i="7"/>
  <c r="N988" i="7" s="1"/>
  <c r="L804" i="7"/>
  <c r="N804" i="7" s="1"/>
  <c r="L624" i="7"/>
  <c r="N624" i="7" s="1"/>
  <c r="L434" i="7"/>
  <c r="N434" i="7" s="1"/>
  <c r="L71" i="7"/>
  <c r="N71" i="7" s="1"/>
  <c r="L946" i="7"/>
  <c r="N946" i="7" s="1"/>
  <c r="L686" i="7"/>
  <c r="N686" i="7" s="1"/>
  <c r="L593" i="7"/>
  <c r="N593" i="7" s="1"/>
  <c r="L523" i="7"/>
  <c r="N523" i="7" s="1"/>
  <c r="L412" i="7"/>
  <c r="N412" i="7" s="1"/>
  <c r="L293" i="7"/>
  <c r="N293" i="7" s="1"/>
  <c r="L149" i="7"/>
  <c r="N149" i="7" s="1"/>
  <c r="L219" i="7"/>
  <c r="N219" i="7" s="1"/>
  <c r="L185" i="7"/>
  <c r="N185" i="7" s="1"/>
  <c r="L62" i="7"/>
  <c r="N62" i="7" s="1"/>
  <c r="L924" i="7"/>
  <c r="N924" i="7" s="1"/>
  <c r="L748" i="7"/>
  <c r="N748" i="7" s="1"/>
  <c r="L111" i="7"/>
  <c r="N111" i="7" s="1"/>
  <c r="L574" i="7"/>
  <c r="N574" i="7" s="1"/>
  <c r="L297" i="7"/>
  <c r="N297" i="7" s="1"/>
  <c r="L674" i="7"/>
  <c r="N674" i="7" s="1"/>
  <c r="L513" i="7"/>
  <c r="N513" i="7" s="1"/>
  <c r="L945" i="7"/>
  <c r="N945" i="7" s="1"/>
  <c r="L732" i="7"/>
  <c r="N732" i="7" s="1"/>
  <c r="L67" i="7"/>
  <c r="N67" i="7" s="1"/>
  <c r="L395" i="7"/>
  <c r="N395" i="7" s="1"/>
  <c r="L543" i="7"/>
  <c r="N543" i="7" s="1"/>
  <c r="L676" i="7"/>
  <c r="N676" i="7" s="1"/>
  <c r="L966" i="7"/>
  <c r="N966" i="7" s="1"/>
  <c r="L267" i="7"/>
  <c r="N267" i="7" s="1"/>
  <c r="L437" i="7"/>
  <c r="N437" i="7" s="1"/>
  <c r="L718" i="7"/>
  <c r="N718" i="7" s="1"/>
  <c r="L479" i="7"/>
  <c r="N479" i="7" s="1"/>
  <c r="L1018" i="7"/>
  <c r="N1018" i="7" s="1"/>
  <c r="L102" i="7"/>
  <c r="N102" i="7" s="1"/>
  <c r="L476" i="7"/>
  <c r="N476" i="7" s="1"/>
  <c r="L731" i="7"/>
  <c r="N731" i="7" s="1"/>
  <c r="L448" i="7"/>
  <c r="N448" i="7" s="1"/>
  <c r="L713" i="7"/>
  <c r="N713" i="7" s="1"/>
  <c r="L191" i="7"/>
  <c r="N191" i="7" s="1"/>
  <c r="L474" i="7"/>
  <c r="N474" i="7" s="1"/>
  <c r="L687" i="7"/>
  <c r="N687" i="7" s="1"/>
  <c r="L592" i="7"/>
  <c r="N592" i="7" s="1"/>
  <c r="L636" i="7"/>
  <c r="N636" i="7" s="1"/>
  <c r="L794" i="7"/>
  <c r="N794" i="7" s="1"/>
  <c r="L979" i="7"/>
  <c r="N979" i="7" s="1"/>
  <c r="L308" i="7"/>
  <c r="N308" i="7" s="1"/>
  <c r="L578" i="7"/>
  <c r="N578" i="7" s="1"/>
  <c r="L719" i="7"/>
  <c r="N719" i="7" s="1"/>
  <c r="L892" i="7"/>
  <c r="N892" i="7" s="1"/>
  <c r="L825" i="7"/>
  <c r="N825" i="7" s="1"/>
  <c r="L855" i="7"/>
  <c r="N855" i="7" s="1"/>
  <c r="L972" i="7"/>
  <c r="N972" i="7" s="1"/>
  <c r="L1000" i="7"/>
  <c r="N1000" i="7" s="1"/>
  <c r="L68" i="7"/>
  <c r="N68" i="7" s="1"/>
  <c r="L147" i="7"/>
  <c r="N147" i="7" s="1"/>
  <c r="L642" i="7"/>
  <c r="N642" i="7" s="1"/>
  <c r="L913" i="7"/>
  <c r="N913" i="7" s="1"/>
  <c r="L915" i="7"/>
  <c r="N915" i="7" s="1"/>
  <c r="L995" i="7"/>
  <c r="N995" i="7" s="1"/>
  <c r="L475" i="7"/>
  <c r="N475" i="7" s="1"/>
  <c r="L549" i="7"/>
  <c r="N549" i="7" s="1"/>
  <c r="L58" i="7"/>
  <c r="N58" i="7" s="1"/>
  <c r="L368" i="7"/>
  <c r="N368" i="7" s="1"/>
  <c r="L714" i="7"/>
  <c r="N714" i="7" s="1"/>
  <c r="L84" i="7"/>
  <c r="N84" i="7" s="1"/>
  <c r="L670" i="7"/>
  <c r="N670" i="7" s="1"/>
  <c r="L41" i="7"/>
  <c r="N41" i="7" s="1"/>
  <c r="L521" i="7"/>
  <c r="N521" i="7" s="1"/>
  <c r="L773" i="7"/>
  <c r="N773" i="7" s="1"/>
  <c r="L401" i="7"/>
  <c r="N401" i="7" s="1"/>
  <c r="L1005" i="7"/>
  <c r="N1005" i="7" s="1"/>
  <c r="L562" i="7"/>
  <c r="N562" i="7" s="1"/>
  <c r="L296" i="7"/>
  <c r="N296" i="7" s="1"/>
  <c r="L887" i="7"/>
  <c r="N887" i="7" s="1"/>
  <c r="L775" i="7"/>
  <c r="N775" i="7" s="1"/>
  <c r="L82" i="7"/>
  <c r="N82" i="7" s="1"/>
  <c r="L148" i="7"/>
  <c r="N148" i="7" s="1"/>
  <c r="L918" i="7"/>
  <c r="N918" i="7" s="1"/>
  <c r="L778" i="7"/>
  <c r="N778" i="7" s="1"/>
  <c r="L645" i="7"/>
  <c r="N645" i="7" s="1"/>
  <c r="L524" i="7"/>
  <c r="N524" i="7" s="1"/>
  <c r="L369" i="7"/>
  <c r="N369" i="7" s="1"/>
  <c r="L218" i="7"/>
  <c r="N218" i="7" s="1"/>
  <c r="L862" i="7"/>
  <c r="N862" i="7" s="1"/>
  <c r="L753" i="7"/>
  <c r="N753" i="7" s="1"/>
  <c r="L652" i="7"/>
  <c r="N652" i="7" s="1"/>
  <c r="L577" i="7"/>
  <c r="N577" i="7" s="1"/>
  <c r="L536" i="7"/>
  <c r="N536" i="7" s="1"/>
  <c r="L457" i="7"/>
  <c r="N457" i="7" s="1"/>
  <c r="L383" i="7"/>
  <c r="N383" i="7" s="1"/>
  <c r="L280" i="7"/>
  <c r="N280" i="7" s="1"/>
  <c r="L157" i="7"/>
  <c r="N157" i="7" s="1"/>
  <c r="L83" i="7"/>
  <c r="N83" i="7" s="1"/>
  <c r="L59" i="7"/>
  <c r="N59" i="7" s="1"/>
  <c r="L169" i="7"/>
  <c r="N169" i="7" s="1"/>
  <c r="L212" i="7"/>
  <c r="N212" i="7" s="1"/>
  <c r="L986" i="7"/>
  <c r="N986" i="7" s="1"/>
  <c r="L869" i="7"/>
  <c r="N869" i="7" s="1"/>
  <c r="L839" i="7"/>
  <c r="N839" i="7" s="1"/>
  <c r="L760" i="7"/>
  <c r="N760" i="7" s="1"/>
  <c r="L701" i="7"/>
  <c r="N701" i="7" s="1"/>
  <c r="L60" i="7"/>
  <c r="N60" i="7" s="1"/>
  <c r="L175" i="7"/>
  <c r="N175" i="7" s="1"/>
  <c r="L359" i="7"/>
  <c r="N359" i="7" s="1"/>
  <c r="L440" i="7"/>
  <c r="N440" i="7" s="1"/>
  <c r="L514" i="7"/>
  <c r="N514" i="7" s="1"/>
  <c r="L329" i="7"/>
  <c r="N329" i="7" s="1"/>
  <c r="L635" i="7"/>
  <c r="N635" i="7" s="1"/>
  <c r="L756" i="7"/>
  <c r="N756" i="7" s="1"/>
  <c r="L865" i="7"/>
  <c r="N865" i="7" s="1"/>
  <c r="L204" i="7"/>
  <c r="N204" i="7" s="1"/>
  <c r="L55" i="7"/>
  <c r="N55" i="7" s="1"/>
  <c r="L153" i="7"/>
  <c r="N153" i="7" s="1"/>
  <c r="L379" i="7"/>
  <c r="N379" i="7" s="1"/>
  <c r="L532" i="7"/>
  <c r="N532" i="7" s="1"/>
  <c r="L648" i="7"/>
  <c r="N648" i="7" s="1"/>
  <c r="L815" i="7"/>
  <c r="N815" i="7" s="1"/>
  <c r="L361" i="7"/>
  <c r="N361" i="7" s="1"/>
  <c r="L637" i="7"/>
  <c r="N637" i="7" s="1"/>
  <c r="L879" i="7"/>
  <c r="N879" i="7" s="1"/>
  <c r="L965" i="7"/>
  <c r="N965" i="7" s="1"/>
  <c r="L948" i="7"/>
  <c r="N948" i="7" s="1"/>
  <c r="L818" i="7"/>
  <c r="N818" i="7" s="1"/>
  <c r="L735" i="7"/>
  <c r="N735" i="7" s="1"/>
  <c r="L675" i="7"/>
  <c r="N675" i="7" s="1"/>
  <c r="L567" i="7"/>
  <c r="N567" i="7" s="1"/>
  <c r="L554" i="7"/>
  <c r="N554" i="7" s="1"/>
  <c r="L480" i="7"/>
  <c r="N480" i="7" s="1"/>
  <c r="L406" i="7"/>
  <c r="N406" i="7" s="1"/>
  <c r="L303" i="7"/>
  <c r="N303" i="7" s="1"/>
  <c r="L180" i="7"/>
  <c r="N180" i="7" s="1"/>
  <c r="L106" i="7"/>
  <c r="N106" i="7" s="1"/>
  <c r="L211" i="7"/>
  <c r="N211" i="7" s="1"/>
  <c r="L249" i="7"/>
  <c r="N249" i="7" s="1"/>
  <c r="L65" i="7"/>
  <c r="N65" i="7" s="1"/>
  <c r="L996" i="7"/>
  <c r="N996" i="7" s="1"/>
  <c r="L914" i="7"/>
  <c r="N914" i="7" s="1"/>
  <c r="L888" i="7"/>
  <c r="N888" i="7" s="1"/>
  <c r="L774" i="7"/>
  <c r="N774" i="7" s="1"/>
  <c r="L715" i="7"/>
  <c r="N715" i="7" s="1"/>
  <c r="L641" i="7"/>
  <c r="N641" i="7" s="1"/>
  <c r="L335" i="7"/>
  <c r="N335" i="7" s="1"/>
  <c r="L520" i="7"/>
  <c r="N520" i="7" s="1"/>
  <c r="L446" i="7"/>
  <c r="N446" i="7" s="1"/>
  <c r="L365" i="7"/>
  <c r="N365" i="7" s="1"/>
  <c r="L189" i="7"/>
  <c r="N189" i="7" s="1"/>
  <c r="L206" i="7"/>
  <c r="N206" i="7" s="1"/>
  <c r="L975" i="7"/>
  <c r="N975" i="7" s="1"/>
  <c r="L858" i="7"/>
  <c r="N858" i="7" s="1"/>
  <c r="L828" i="7"/>
  <c r="N828" i="7" s="1"/>
  <c r="L745" i="7"/>
  <c r="N745" i="7" s="1"/>
  <c r="L1022" i="7"/>
  <c r="N1022" i="7" s="1"/>
  <c r="L905" i="7"/>
  <c r="N905" i="7" s="1"/>
  <c r="L657" i="7"/>
  <c r="N657" i="7" s="1"/>
  <c r="L589" i="7"/>
  <c r="N589" i="7" s="1"/>
  <c r="L468" i="7"/>
  <c r="N468" i="7" s="1"/>
  <c r="L808" i="7"/>
  <c r="N808" i="7" s="1"/>
  <c r="L943" i="7"/>
  <c r="N943" i="7" s="1"/>
  <c r="L960" i="7"/>
  <c r="N960" i="7" s="1"/>
  <c r="L126" i="7"/>
  <c r="N126" i="7" s="1"/>
  <c r="L30" i="7"/>
  <c r="N30" i="7" s="1"/>
  <c r="L263" i="7"/>
  <c r="N263" i="7" s="1"/>
  <c r="L29" i="7"/>
  <c r="N29" i="7" s="1"/>
  <c r="L135" i="7"/>
  <c r="N135" i="7" s="1"/>
  <c r="L625" i="7"/>
  <c r="N625" i="7" s="1"/>
  <c r="L763" i="7"/>
  <c r="N763" i="7" s="1"/>
  <c r="L356" i="7"/>
  <c r="N356" i="7" s="1"/>
  <c r="L993" i="7"/>
  <c r="N993" i="7" s="1"/>
  <c r="L509" i="7"/>
  <c r="N509" i="7" s="1"/>
  <c r="L705" i="7"/>
  <c r="N705" i="7" s="1"/>
  <c r="L435" i="7"/>
  <c r="N435" i="7" s="1"/>
  <c r="L704" i="7"/>
  <c r="N704" i="7" s="1"/>
  <c r="L103" i="7"/>
  <c r="N103" i="7" s="1"/>
  <c r="L1012" i="7"/>
  <c r="N1012" i="7" s="1"/>
  <c r="L407" i="7"/>
  <c r="N407" i="7" s="1"/>
  <c r="L87" i="7"/>
  <c r="N87" i="7" s="1"/>
  <c r="L251" i="7"/>
  <c r="N251" i="7" s="1"/>
  <c r="L324" i="7"/>
  <c r="N324" i="7" s="1"/>
  <c r="L872" i="7"/>
  <c r="N872" i="7" s="1"/>
  <c r="L555" i="7"/>
  <c r="N555" i="7" s="1"/>
  <c r="L796" i="7"/>
  <c r="N796" i="7" s="1"/>
  <c r="L585" i="7"/>
  <c r="N585" i="7" s="1"/>
  <c r="L830" i="7"/>
  <c r="N830" i="7" s="1"/>
  <c r="L452" i="7"/>
  <c r="N452" i="7" s="1"/>
  <c r="L481" i="7"/>
  <c r="N481" i="7" s="1"/>
  <c r="L843" i="7"/>
  <c r="N843" i="7" s="1"/>
  <c r="L289" i="7"/>
  <c r="N289" i="7" s="1"/>
  <c r="L192" i="7"/>
  <c r="N192" i="7" s="1"/>
  <c r="L462" i="7"/>
  <c r="N462" i="7" s="1"/>
  <c r="L780" i="7"/>
  <c r="N780" i="7" s="1"/>
  <c r="L842" i="7"/>
  <c r="N842" i="7" s="1"/>
  <c r="L302" i="7"/>
  <c r="N302" i="7" s="1"/>
  <c r="L602" i="7"/>
  <c r="N602" i="7" s="1"/>
  <c r="L177" i="7"/>
  <c r="N177" i="7" s="1"/>
  <c r="L252" i="7"/>
  <c r="N252" i="7" s="1"/>
  <c r="L236" i="7"/>
  <c r="N236" i="7" s="1"/>
  <c r="L69" i="7"/>
  <c r="N69" i="7" s="1"/>
  <c r="L182" i="7"/>
  <c r="N182" i="7" s="1"/>
  <c r="L556" i="7"/>
  <c r="N556" i="7" s="1"/>
  <c r="L933" i="7"/>
  <c r="N933" i="7" s="1"/>
  <c r="L695" i="7"/>
  <c r="N695" i="7" s="1"/>
  <c r="L466" i="7"/>
  <c r="N466" i="7" s="1"/>
  <c r="L537" i="7"/>
  <c r="N537" i="7" s="1"/>
  <c r="L588" i="7"/>
  <c r="N588" i="7" s="1"/>
  <c r="L376" i="7"/>
  <c r="N376" i="7" s="1"/>
  <c r="L647" i="7"/>
  <c r="N647" i="7" s="1"/>
  <c r="L213" i="7"/>
  <c r="N213" i="7" s="1"/>
  <c r="L677" i="7"/>
  <c r="N677" i="7" s="1"/>
  <c r="L76" i="7"/>
  <c r="N76" i="7" s="1"/>
  <c r="L455" i="7"/>
  <c r="N455" i="7" s="1"/>
  <c r="L761" i="7"/>
  <c r="N761" i="7" s="1"/>
  <c r="L99" i="7"/>
  <c r="N99" i="7" s="1"/>
  <c r="L223" i="7"/>
  <c r="N223" i="7" s="1"/>
  <c r="L531" i="7"/>
  <c r="N531" i="7" s="1"/>
  <c r="L920" i="7"/>
  <c r="N920" i="7" s="1"/>
  <c r="L408" i="7"/>
  <c r="N408" i="7" s="1"/>
  <c r="L426" i="7"/>
  <c r="N426" i="7" s="1"/>
  <c r="L791" i="7"/>
  <c r="N791" i="7" s="1"/>
  <c r="L980" i="7"/>
  <c r="N980" i="7" s="1"/>
  <c r="L923" i="7"/>
  <c r="N923" i="7" s="1"/>
  <c r="L650" i="7"/>
  <c r="N650" i="7" s="1"/>
  <c r="L381" i="7"/>
  <c r="N381" i="7" s="1"/>
  <c r="L57" i="7"/>
  <c r="N57" i="7" s="1"/>
  <c r="L863" i="7"/>
  <c r="N863" i="7" s="1"/>
  <c r="L616" i="7"/>
  <c r="N616" i="7" s="1"/>
  <c r="L345" i="7"/>
  <c r="N345" i="7" s="1"/>
  <c r="L907" i="7"/>
  <c r="N907" i="7" s="1"/>
  <c r="L640" i="7"/>
  <c r="N640" i="7" s="1"/>
  <c r="L519" i="7"/>
  <c r="N519" i="7" s="1"/>
  <c r="L366" i="7"/>
  <c r="N366" i="7" s="1"/>
  <c r="L145" i="7"/>
  <c r="N145" i="7" s="1"/>
  <c r="L39" i="7"/>
  <c r="N39" i="7" s="1"/>
  <c r="L54" i="7"/>
  <c r="N54" i="7" s="1"/>
  <c r="L857" i="7"/>
  <c r="N857" i="7" s="1"/>
  <c r="L744" i="7"/>
  <c r="N744" i="7" s="1"/>
  <c r="L631" i="7"/>
  <c r="N631" i="7" s="1"/>
  <c r="L325" i="7"/>
  <c r="N325" i="7" s="1"/>
  <c r="L510" i="7"/>
  <c r="N510" i="7" s="1"/>
  <c r="L436" i="7"/>
  <c r="N436" i="7" s="1"/>
  <c r="L355" i="7"/>
  <c r="N355" i="7" s="1"/>
  <c r="L167" i="7"/>
  <c r="N167" i="7" s="1"/>
  <c r="L40" i="7"/>
  <c r="N40" i="7" s="1"/>
  <c r="L747" i="7"/>
  <c r="N747" i="7" s="1"/>
  <c r="L492" i="7"/>
  <c r="N492" i="7" s="1"/>
  <c r="L118" i="7"/>
  <c r="N118" i="7" s="1"/>
  <c r="L1008" i="7"/>
  <c r="N1008" i="7" s="1"/>
  <c r="L594" i="7"/>
  <c r="N594" i="7" s="1"/>
  <c r="L463" i="7"/>
  <c r="N463" i="7" s="1"/>
  <c r="L987" i="7"/>
  <c r="N987" i="7" s="1"/>
  <c r="L702" i="7"/>
  <c r="N702" i="7" s="1"/>
  <c r="L318" i="7"/>
  <c r="N318" i="7" s="1"/>
  <c r="L429" i="7"/>
  <c r="N429" i="7" s="1"/>
  <c r="L233" i="7"/>
  <c r="N233" i="7" s="1"/>
  <c r="L247" i="7"/>
  <c r="N247" i="7" s="1"/>
  <c r="L109" i="7"/>
  <c r="N109" i="7" s="1"/>
  <c r="L958" i="7"/>
  <c r="N958" i="7" s="1"/>
  <c r="L806" i="7"/>
  <c r="N806" i="7" s="1"/>
  <c r="L668" i="7"/>
  <c r="N668" i="7" s="1"/>
  <c r="L583" i="7"/>
  <c r="N583" i="7" s="1"/>
  <c r="L539" i="7"/>
  <c r="N539" i="7" s="1"/>
  <c r="L465" i="7"/>
  <c r="N465" i="7" s="1"/>
  <c r="L391" i="7"/>
  <c r="N391" i="7" s="1"/>
  <c r="L201" i="7"/>
  <c r="N201" i="7" s="1"/>
  <c r="L265" i="7"/>
  <c r="N265" i="7" s="1"/>
  <c r="L973" i="7"/>
  <c r="N973" i="7" s="1"/>
  <c r="L856" i="7"/>
  <c r="N856" i="7" s="1"/>
  <c r="L826" i="7"/>
  <c r="N826" i="7" s="1"/>
  <c r="L743" i="7"/>
  <c r="N743" i="7" s="1"/>
  <c r="L688" i="7"/>
  <c r="N688" i="7" s="1"/>
  <c r="L609" i="7"/>
  <c r="N609" i="7" s="1"/>
  <c r="L580" i="7"/>
  <c r="N580" i="7" s="1"/>
  <c r="L488" i="7"/>
  <c r="N488" i="7" s="1"/>
  <c r="L414" i="7"/>
  <c r="N414" i="7" s="1"/>
  <c r="L311" i="7"/>
  <c r="N311" i="7" s="1"/>
  <c r="L188" i="7"/>
  <c r="N188" i="7" s="1"/>
  <c r="L114" i="7"/>
  <c r="N114" i="7" s="1"/>
  <c r="L222" i="7"/>
  <c r="N222" i="7" s="1"/>
  <c r="L199" i="7"/>
  <c r="N199" i="7" s="1"/>
  <c r="L86" i="7"/>
  <c r="N86" i="7" s="1"/>
  <c r="L1004" i="7"/>
  <c r="N1004" i="7" s="1"/>
  <c r="L922" i="7"/>
  <c r="N922" i="7" s="1"/>
  <c r="L896" i="7"/>
  <c r="N896" i="7" s="1"/>
  <c r="L788" i="7"/>
  <c r="N788" i="7" s="1"/>
  <c r="L789" i="7"/>
  <c r="N789" i="7" s="1"/>
  <c r="L649" i="7"/>
  <c r="N649" i="7" s="1"/>
  <c r="L529" i="7"/>
  <c r="N529" i="7" s="1"/>
  <c r="L533" i="7"/>
  <c r="N533" i="7" s="1"/>
  <c r="L454" i="7"/>
  <c r="N454" i="7" s="1"/>
  <c r="L378" i="7"/>
  <c r="N378" i="7" s="1"/>
  <c r="L253" i="7"/>
  <c r="N253" i="7" s="1"/>
  <c r="L241" i="7"/>
  <c r="N241" i="7" s="1"/>
  <c r="L983" i="7"/>
  <c r="N983" i="7" s="1"/>
  <c r="L866" i="7"/>
  <c r="N866" i="7" s="1"/>
  <c r="L836" i="7"/>
  <c r="N836" i="7" s="1"/>
  <c r="L757" i="7"/>
  <c r="N757" i="7" s="1"/>
  <c r="L698" i="7"/>
  <c r="N698" i="7" s="1"/>
  <c r="L952" i="7"/>
  <c r="N952" i="7" s="1"/>
  <c r="L739" i="7"/>
  <c r="N739" i="7" s="1"/>
  <c r="L605" i="7"/>
  <c r="N605" i="7" s="1"/>
  <c r="L484" i="7"/>
  <c r="N484" i="7" s="1"/>
  <c r="L307" i="7"/>
  <c r="N307" i="7" s="1"/>
  <c r="L110" i="7"/>
  <c r="N110" i="7" s="1"/>
  <c r="L270" i="7"/>
  <c r="N270" i="7" s="1"/>
  <c r="L897" i="7"/>
  <c r="N897" i="7" s="1"/>
  <c r="L573" i="7"/>
  <c r="N573" i="7" s="1"/>
  <c r="L242" i="7"/>
  <c r="N242" i="7" s="1"/>
  <c r="L160" i="7"/>
  <c r="N160" i="7" s="1"/>
  <c r="L833" i="7"/>
  <c r="N833" i="7" s="1"/>
  <c r="L260" i="7"/>
  <c r="N260" i="7" s="1"/>
  <c r="L138" i="7"/>
  <c r="N138" i="7" s="1"/>
  <c r="L803" i="7"/>
  <c r="N803" i="7" s="1"/>
  <c r="L603" i="7"/>
  <c r="N603" i="7" s="1"/>
  <c r="L482" i="7"/>
  <c r="N482" i="7" s="1"/>
  <c r="L305" i="7"/>
  <c r="N305" i="7" s="1"/>
  <c r="L108" i="7"/>
  <c r="N108" i="7" s="1"/>
  <c r="L262" i="7"/>
  <c r="N262" i="7" s="1"/>
  <c r="L1002" i="7"/>
  <c r="N1002" i="7" s="1"/>
  <c r="L894" i="7"/>
  <c r="N894" i="7" s="1"/>
  <c r="L785" i="7"/>
  <c r="N785" i="7" s="1"/>
  <c r="L610" i="7"/>
  <c r="N610" i="7" s="1"/>
  <c r="L582" i="7"/>
  <c r="N582" i="7" s="1"/>
  <c r="L489" i="7"/>
  <c r="N489" i="7" s="1"/>
  <c r="L415" i="7"/>
  <c r="N415" i="7" s="1"/>
  <c r="L310" i="7"/>
  <c r="N310" i="7" s="1"/>
  <c r="L119" i="7"/>
  <c r="N119" i="7" s="1"/>
  <c r="L977" i="7"/>
  <c r="N977" i="7" s="1"/>
  <c r="L692" i="7"/>
  <c r="N692" i="7" s="1"/>
  <c r="L418" i="7"/>
  <c r="N418" i="7" s="1"/>
  <c r="L240" i="7"/>
  <c r="N240" i="7" s="1"/>
  <c r="L926" i="7"/>
  <c r="N926" i="7" s="1"/>
  <c r="L658" i="7"/>
  <c r="N658" i="7" s="1"/>
  <c r="L384" i="7"/>
  <c r="N384" i="7" s="1"/>
  <c r="L870" i="7"/>
  <c r="N870" i="7" s="1"/>
  <c r="L661" i="7"/>
  <c r="N661" i="7" s="1"/>
  <c r="L540" i="7"/>
  <c r="N540" i="7" s="1"/>
  <c r="L392" i="7"/>
  <c r="N392" i="7" s="1"/>
  <c r="L161" i="7"/>
  <c r="N161" i="7" s="1"/>
  <c r="L63" i="7"/>
  <c r="N63" i="7" s="1"/>
  <c r="L221" i="7"/>
  <c r="N221" i="7" s="1"/>
  <c r="L873" i="7"/>
  <c r="N873" i="7" s="1"/>
  <c r="L764" i="7"/>
  <c r="N764" i="7" s="1"/>
  <c r="L639" i="7"/>
  <c r="N639" i="7" s="1"/>
  <c r="L333" i="7"/>
  <c r="N333" i="7" s="1"/>
  <c r="L518" i="7"/>
  <c r="N518" i="7" s="1"/>
  <c r="L444" i="7"/>
  <c r="N444" i="7" s="1"/>
  <c r="L363" i="7"/>
  <c r="N363" i="7" s="1"/>
  <c r="L183" i="7"/>
  <c r="N183" i="7" s="1"/>
  <c r="L202" i="7"/>
  <c r="N202" i="7" s="1"/>
  <c r="L939" i="7"/>
  <c r="N939" i="7" s="1"/>
  <c r="L940" i="7"/>
  <c r="N940" i="7" s="1"/>
  <c r="L805" i="7"/>
  <c r="N805" i="7" s="1"/>
  <c r="L727" i="7"/>
  <c r="N727" i="7" s="1"/>
  <c r="L667" i="7"/>
  <c r="N667" i="7" s="1"/>
  <c r="L559" i="7"/>
  <c r="N559" i="7" s="1"/>
  <c r="L546" i="7"/>
  <c r="N546" i="7" s="1"/>
  <c r="L472" i="7"/>
  <c r="N472" i="7" s="1"/>
  <c r="L398" i="7"/>
  <c r="N398" i="7" s="1"/>
  <c r="L295" i="7"/>
  <c r="N295" i="7" s="1"/>
  <c r="L172" i="7"/>
  <c r="N172" i="7" s="1"/>
  <c r="L98" i="7"/>
  <c r="N98" i="7" s="1"/>
  <c r="L203" i="7"/>
  <c r="N203" i="7" s="1"/>
  <c r="L187" i="7"/>
  <c r="N187" i="7" s="1"/>
  <c r="L248" i="7"/>
  <c r="N248" i="7" s="1"/>
  <c r="L1014" i="7"/>
  <c r="N1014" i="7" s="1"/>
  <c r="L875" i="7"/>
  <c r="N875" i="7" s="1"/>
  <c r="L845" i="7"/>
  <c r="N845" i="7" s="1"/>
  <c r="L766" i="7"/>
  <c r="N766" i="7" s="1"/>
  <c r="L707" i="7"/>
  <c r="N707" i="7" s="1"/>
  <c r="L633" i="7"/>
  <c r="N633" i="7" s="1"/>
  <c r="L327" i="7"/>
  <c r="N327" i="7" s="1"/>
  <c r="L512" i="7"/>
  <c r="N512" i="7" s="1"/>
  <c r="L438" i="7"/>
  <c r="N438" i="7" s="1"/>
  <c r="L357" i="7"/>
  <c r="N357" i="7" s="1"/>
  <c r="L171" i="7"/>
  <c r="N171" i="7" s="1"/>
  <c r="L56" i="7"/>
  <c r="N56" i="7" s="1"/>
  <c r="L967" i="7"/>
  <c r="N967" i="7" s="1"/>
  <c r="L950" i="7"/>
  <c r="N950" i="7" s="1"/>
  <c r="L820" i="7"/>
  <c r="N820" i="7" s="1"/>
  <c r="L737" i="7"/>
  <c r="N737" i="7" s="1"/>
  <c r="L997" i="7"/>
  <c r="N997" i="7" s="1"/>
  <c r="L889" i="7"/>
  <c r="N889" i="7" s="1"/>
  <c r="L716" i="7"/>
  <c r="N716" i="7" s="1"/>
  <c r="L336" i="7"/>
  <c r="N336" i="7" s="1"/>
  <c r="L447" i="7"/>
  <c r="N447" i="7" s="1"/>
  <c r="L790" i="7"/>
  <c r="N790" i="7" s="1"/>
  <c r="L534" i="7"/>
  <c r="N534" i="7" s="1"/>
  <c r="L155" i="7"/>
  <c r="N155" i="7" s="1"/>
  <c r="L208" i="7"/>
  <c r="N208" i="7" s="1"/>
  <c r="L754" i="7"/>
  <c r="N754" i="7" s="1"/>
  <c r="L495" i="7"/>
  <c r="N495" i="7" s="1"/>
  <c r="L1024" i="7"/>
  <c r="N1024" i="7" s="1"/>
  <c r="L725" i="7"/>
  <c r="N725" i="7" s="1"/>
  <c r="L334" i="7"/>
  <c r="N334" i="7" s="1"/>
  <c r="L445" i="7"/>
  <c r="N445" i="7" s="1"/>
  <c r="L276" i="7"/>
  <c r="N276" i="7" s="1"/>
  <c r="L66" i="7"/>
  <c r="N66" i="7" s="1"/>
  <c r="L144" i="7"/>
  <c r="N144" i="7" s="1"/>
  <c r="L974" i="7"/>
  <c r="N974" i="7" s="1"/>
  <c r="L827" i="7"/>
  <c r="N827" i="7" s="1"/>
  <c r="L689" i="7"/>
  <c r="N689" i="7" s="1"/>
  <c r="L560" i="7"/>
  <c r="N560" i="7" s="1"/>
  <c r="L547" i="7"/>
  <c r="N547" i="7" s="1"/>
  <c r="L473" i="7"/>
  <c r="N473" i="7" s="1"/>
  <c r="L399" i="7"/>
  <c r="N399" i="7" s="1"/>
  <c r="L292" i="7"/>
  <c r="N292" i="7" s="1"/>
  <c r="L75" i="7"/>
  <c r="N75" i="7" s="1"/>
  <c r="L860" i="7"/>
  <c r="N860" i="7" s="1"/>
  <c r="L613" i="7"/>
  <c r="N613" i="7" s="1"/>
  <c r="L344" i="7"/>
  <c r="N344" i="7" s="1"/>
  <c r="L279" i="7"/>
  <c r="N279" i="7" s="1"/>
  <c r="L900" i="7"/>
  <c r="N900" i="7" s="1"/>
  <c r="L579" i="7"/>
  <c r="N579" i="7" s="1"/>
  <c r="L274" i="7"/>
  <c r="N274" i="7" s="1"/>
  <c r="L840" i="7"/>
  <c r="N840" i="7" s="1"/>
  <c r="L619" i="7"/>
  <c r="N619" i="7" s="1"/>
  <c r="L498" i="7"/>
  <c r="N498" i="7" s="1"/>
  <c r="L350" i="7"/>
  <c r="N350" i="7" s="1"/>
  <c r="L129" i="7"/>
  <c r="N129" i="7" s="1"/>
  <c r="L380" i="7"/>
  <c r="N380" i="7" s="1"/>
  <c r="L24" i="7"/>
  <c r="N24" i="7" s="1"/>
  <c r="L941" i="7"/>
  <c r="N941" i="7" s="1"/>
  <c r="L728" i="7"/>
  <c r="N728" i="7" s="1"/>
  <c r="L618" i="7"/>
  <c r="N618" i="7" s="1"/>
  <c r="L317" i="7"/>
  <c r="N317" i="7" s="1"/>
  <c r="L497" i="7"/>
  <c r="N497" i="7" s="1"/>
  <c r="L428" i="7"/>
  <c r="N428" i="7" s="1"/>
  <c r="L347" i="7"/>
  <c r="N347" i="7" s="1"/>
  <c r="L142" i="7"/>
  <c r="N142" i="7" s="1"/>
  <c r="L1001" i="7"/>
  <c r="N1001" i="7" s="1"/>
  <c r="L919" i="7"/>
  <c r="N919" i="7" s="1"/>
  <c r="L893" i="7"/>
  <c r="N893" i="7" s="1"/>
  <c r="L779" i="7"/>
  <c r="N779" i="7" s="1"/>
  <c r="L724" i="7"/>
  <c r="N724" i="7" s="1"/>
  <c r="L646" i="7"/>
  <c r="N646" i="7" s="1"/>
  <c r="L425" i="7"/>
  <c r="N425" i="7" s="1"/>
  <c r="L530" i="7"/>
  <c r="N530" i="7" s="1"/>
  <c r="L451" i="7"/>
  <c r="N451" i="7" s="1"/>
  <c r="L377" i="7"/>
  <c r="N377" i="7" s="1"/>
  <c r="L214" i="7"/>
  <c r="N214" i="7" s="1"/>
  <c r="L151" i="7"/>
  <c r="N151" i="7" s="1"/>
  <c r="L72" i="7"/>
  <c r="N72" i="7" s="1"/>
  <c r="L53" i="7"/>
  <c r="N53" i="7" s="1"/>
  <c r="L154" i="7"/>
  <c r="N154" i="7" s="1"/>
  <c r="L166" i="7"/>
  <c r="N166" i="7" s="1"/>
  <c r="L976" i="7"/>
  <c r="N976" i="7" s="1"/>
  <c r="L859" i="7"/>
  <c r="N859" i="7" s="1"/>
  <c r="L829" i="7"/>
  <c r="N829" i="7" s="1"/>
  <c r="L746" i="7"/>
  <c r="N746" i="7" s="1"/>
  <c r="L691" i="7"/>
  <c r="N691" i="7" s="1"/>
  <c r="L612" i="7"/>
  <c r="N612" i="7" s="1"/>
  <c r="L586" i="7"/>
  <c r="N586" i="7" s="1"/>
  <c r="L491" i="7"/>
  <c r="N491" i="7" s="1"/>
  <c r="L417" i="7"/>
  <c r="N417" i="7" s="1"/>
  <c r="L316" i="7"/>
  <c r="L128" i="7"/>
  <c r="N128" i="7" s="1"/>
  <c r="L1020" i="7"/>
  <c r="N1020" i="7" s="1"/>
  <c r="L929" i="7"/>
  <c r="N929" i="7" s="1"/>
  <c r="L903" i="7"/>
  <c r="N903" i="7" s="1"/>
  <c r="L799" i="7"/>
  <c r="N799" i="7" s="1"/>
  <c r="L601" i="7"/>
  <c r="N601" i="7" s="1"/>
  <c r="L969" i="7"/>
  <c r="N969" i="7" s="1"/>
  <c r="L822" i="7"/>
  <c r="N822" i="7" s="1"/>
  <c r="L684" i="7"/>
  <c r="N684" i="7" s="1"/>
  <c r="L572" i="7"/>
  <c r="N572" i="7" s="1"/>
  <c r="L410" i="7"/>
  <c r="N410" i="7" s="1"/>
  <c r="L184" i="7"/>
  <c r="N184" i="7" s="1"/>
  <c r="L217" i="7"/>
  <c r="N217" i="7" s="1"/>
  <c r="L73" i="7"/>
  <c r="N73" i="7" s="1"/>
  <c r="L7" i="7"/>
  <c r="N389" i="7"/>
  <c r="L44" i="7" l="1"/>
  <c r="N44" i="7" s="1"/>
  <c r="N46" i="7"/>
  <c r="L80" i="7"/>
  <c r="N80" i="7" s="1"/>
  <c r="L852" i="7"/>
  <c r="N852" i="7" s="1"/>
  <c r="L314" i="7"/>
  <c r="N314" i="7" s="1"/>
  <c r="L22" i="7"/>
  <c r="N22" i="7" s="1"/>
  <c r="L195" i="7"/>
  <c r="N195" i="7" s="1"/>
  <c r="N316" i="7"/>
  <c r="L937" i="7"/>
  <c r="N937" i="7" s="1"/>
  <c r="L680" i="7"/>
  <c r="N680" i="7" s="1"/>
  <c r="L570" i="7"/>
  <c r="N570" i="7" s="1"/>
  <c r="L164" i="7"/>
  <c r="N164" i="7" s="1"/>
  <c r="L423" i="7"/>
  <c r="N423" i="7" s="1"/>
  <c r="L599" i="7"/>
  <c r="N599" i="7" s="1"/>
  <c r="L227" i="7"/>
  <c r="N227" i="7" s="1"/>
  <c r="L504" i="7"/>
  <c r="N504" i="7" s="1"/>
  <c r="L91" i="7"/>
  <c r="N91" i="7" s="1"/>
  <c r="L123" i="7"/>
  <c r="N123" i="7" s="1"/>
  <c r="L50" i="7"/>
  <c r="N50" i="7" s="1"/>
  <c r="L783" i="7"/>
  <c r="N783" i="7" s="1"/>
  <c r="L991" i="7"/>
  <c r="N991" i="7" s="1"/>
  <c r="L285" i="7"/>
  <c r="N285" i="7" s="1"/>
  <c r="L910" i="7"/>
  <c r="N910" i="7" s="1"/>
  <c r="L883" i="7"/>
  <c r="N883" i="7" s="1"/>
  <c r="L956" i="7"/>
  <c r="N956" i="7" s="1"/>
  <c r="L527" i="7"/>
  <c r="N527" i="7" s="1"/>
  <c r="L387" i="7"/>
  <c r="N387" i="7" s="1"/>
  <c r="L722" i="7"/>
  <c r="N722" i="7" s="1"/>
  <c r="L751" i="7"/>
  <c r="N751" i="7" s="1"/>
  <c r="L813" i="7"/>
  <c r="N813" i="7" s="1"/>
  <c r="L655" i="7"/>
  <c r="N655" i="7" s="1"/>
  <c r="L372" i="7"/>
  <c r="N372" i="7" s="1"/>
  <c r="L258" i="7"/>
  <c r="N258" i="7" s="1"/>
  <c r="L460" i="7"/>
  <c r="N460" i="7" s="1"/>
  <c r="L340" i="7"/>
  <c r="N340" i="7" s="1"/>
  <c r="L628" i="7"/>
  <c r="N628" i="7" s="1"/>
  <c r="M165" i="7"/>
  <c r="M388" i="7"/>
  <c r="M656" i="7"/>
  <c r="M938" i="7"/>
  <c r="M196" i="7"/>
  <c r="M424" i="7"/>
  <c r="M681" i="7"/>
  <c r="M957" i="7"/>
  <c r="M629" i="7"/>
  <c r="M228" i="7"/>
  <c r="M461" i="7"/>
  <c r="M723" i="7"/>
  <c r="M992" i="7"/>
  <c r="M259" i="7"/>
  <c r="M505" i="7"/>
  <c r="M752" i="7"/>
  <c r="M784" i="7"/>
  <c r="M92" i="7"/>
  <c r="M341" i="7"/>
  <c r="M600" i="7"/>
  <c r="M884" i="7"/>
  <c r="M373" i="7"/>
  <c r="M911" i="7"/>
  <c r="M51" i="7"/>
  <c r="M286" i="7"/>
  <c r="M528" i="7"/>
  <c r="M814" i="7"/>
  <c r="M81" i="7"/>
  <c r="M315" i="7"/>
  <c r="M571" i="7"/>
  <c r="M853" i="7"/>
  <c r="M124" i="7"/>
  <c r="L19" i="7" l="1"/>
  <c r="L17" i="7" s="1"/>
  <c r="M122" i="7"/>
  <c r="N122" i="7" s="1"/>
  <c r="N124" i="7"/>
  <c r="N81" i="7"/>
  <c r="M79" i="7"/>
  <c r="N79" i="7" s="1"/>
  <c r="M49" i="7"/>
  <c r="N51" i="7"/>
  <c r="N600" i="7"/>
  <c r="M598" i="7"/>
  <c r="N598" i="7" s="1"/>
  <c r="N752" i="7"/>
  <c r="M750" i="7"/>
  <c r="N750" i="7" s="1"/>
  <c r="N723" i="7"/>
  <c r="M721" i="7"/>
  <c r="N721" i="7" s="1"/>
  <c r="N957" i="7"/>
  <c r="M955" i="7"/>
  <c r="N955" i="7" s="1"/>
  <c r="M936" i="7"/>
  <c r="N936" i="7" s="1"/>
  <c r="N938" i="7"/>
  <c r="N853" i="7"/>
  <c r="M851" i="7"/>
  <c r="N851" i="7" s="1"/>
  <c r="M812" i="7"/>
  <c r="N812" i="7" s="1"/>
  <c r="N814" i="7"/>
  <c r="N911" i="7"/>
  <c r="M909" i="7"/>
  <c r="N909" i="7" s="1"/>
  <c r="M339" i="7"/>
  <c r="N339" i="7" s="1"/>
  <c r="N341" i="7"/>
  <c r="M503" i="7"/>
  <c r="N503" i="7" s="1"/>
  <c r="N505" i="7"/>
  <c r="N461" i="7"/>
  <c r="M459" i="7"/>
  <c r="N459" i="7" s="1"/>
  <c r="N681" i="7"/>
  <c r="M679" i="7"/>
  <c r="N679" i="7" s="1"/>
  <c r="N656" i="7"/>
  <c r="M654" i="7"/>
  <c r="N654" i="7" s="1"/>
  <c r="N571" i="7"/>
  <c r="M569" i="7"/>
  <c r="N569" i="7" s="1"/>
  <c r="N528" i="7"/>
  <c r="M526" i="7"/>
  <c r="N526" i="7" s="1"/>
  <c r="M371" i="7"/>
  <c r="N371" i="7" s="1"/>
  <c r="N373" i="7"/>
  <c r="M90" i="7"/>
  <c r="N90" i="7" s="1"/>
  <c r="N92" i="7"/>
  <c r="N259" i="7"/>
  <c r="M257" i="7"/>
  <c r="N257" i="7" s="1"/>
  <c r="N228" i="7"/>
  <c r="M226" i="7"/>
  <c r="N226" i="7" s="1"/>
  <c r="N424" i="7"/>
  <c r="M422" i="7"/>
  <c r="N422" i="7" s="1"/>
  <c r="N388" i="7"/>
  <c r="M386" i="7"/>
  <c r="N386" i="7" s="1"/>
  <c r="M313" i="7"/>
  <c r="N313" i="7" s="1"/>
  <c r="N315" i="7"/>
  <c r="M284" i="7"/>
  <c r="N284" i="7" s="1"/>
  <c r="N286" i="7"/>
  <c r="N884" i="7"/>
  <c r="M882" i="7"/>
  <c r="N882" i="7" s="1"/>
  <c r="N784" i="7"/>
  <c r="M782" i="7"/>
  <c r="N782" i="7" s="1"/>
  <c r="M990" i="7"/>
  <c r="N990" i="7" s="1"/>
  <c r="N992" i="7"/>
  <c r="N629" i="7"/>
  <c r="M627" i="7"/>
  <c r="N627" i="7" s="1"/>
  <c r="M194" i="7"/>
  <c r="N194" i="7" s="1"/>
  <c r="N196" i="7"/>
  <c r="M163" i="7"/>
  <c r="N163" i="7" s="1"/>
  <c r="N165" i="7"/>
  <c r="N19" i="7" l="1"/>
  <c r="M18" i="7"/>
  <c r="N49" i="7"/>
  <c r="K1025" i="5"/>
  <c r="I49" i="5"/>
  <c r="I44" i="5"/>
  <c r="I19" i="5" s="1"/>
  <c r="I81" i="5"/>
  <c r="I79" i="5" s="1"/>
  <c r="I92" i="5"/>
  <c r="I90" i="5" s="1"/>
  <c r="I124" i="5"/>
  <c r="I122" i="5" s="1"/>
  <c r="I196" i="5"/>
  <c r="I194" i="5" s="1"/>
  <c r="I259" i="5"/>
  <c r="I257" i="5" s="1"/>
  <c r="I315" i="5"/>
  <c r="I313" i="5" s="1"/>
  <c r="I341" i="5"/>
  <c r="I339" i="5" s="1"/>
  <c r="I388" i="5"/>
  <c r="I386" i="5" s="1"/>
  <c r="I286" i="5"/>
  <c r="I284" i="5" s="1"/>
  <c r="I373" i="5"/>
  <c r="I371" i="5" s="1"/>
  <c r="I424" i="5"/>
  <c r="I422" i="5" s="1"/>
  <c r="I505" i="5"/>
  <c r="I503" i="5" s="1"/>
  <c r="I528" i="5"/>
  <c r="I526" i="5" s="1"/>
  <c r="I461" i="5"/>
  <c r="I459" i="5" s="1"/>
  <c r="I600" i="5"/>
  <c r="I598" i="5" s="1"/>
  <c r="I571" i="5"/>
  <c r="I569" i="5" s="1"/>
  <c r="I656" i="5"/>
  <c r="I654" i="5" s="1"/>
  <c r="I629" i="5"/>
  <c r="I627" i="5" s="1"/>
  <c r="I681" i="5"/>
  <c r="I679" i="5" s="1"/>
  <c r="I723" i="5"/>
  <c r="I721" i="5" s="1"/>
  <c r="I752" i="5"/>
  <c r="I750" i="5" s="1"/>
  <c r="I853" i="5"/>
  <c r="I851" i="5" s="1"/>
  <c r="I784" i="5"/>
  <c r="I782" i="5" s="1"/>
  <c r="I814" i="5"/>
  <c r="I812" i="5" s="1"/>
  <c r="I884" i="5"/>
  <c r="I882" i="5" s="1"/>
  <c r="I911" i="5"/>
  <c r="I909" i="5" s="1"/>
  <c r="I938" i="5"/>
  <c r="I936" i="5" s="1"/>
  <c r="I957" i="5"/>
  <c r="I955" i="5" s="1"/>
  <c r="I992" i="5"/>
  <c r="I990" i="5" s="1"/>
  <c r="I165" i="5"/>
  <c r="I163" i="5" s="1"/>
  <c r="I228" i="5"/>
  <c r="I226" i="5" s="1"/>
  <c r="E163" i="5"/>
  <c r="E18" i="5" s="1"/>
  <c r="D18" i="5"/>
  <c r="L11" i="5" s="1"/>
  <c r="L10" i="5" l="1"/>
  <c r="I18" i="5"/>
  <c r="I17" i="5" s="1"/>
  <c r="N18" i="7"/>
  <c r="M17" i="7"/>
  <c r="H226" i="5"/>
  <c r="K68" i="5"/>
  <c r="K1024" i="5"/>
  <c r="K1016" i="5"/>
  <c r="K1020" i="5"/>
  <c r="K1008" i="5"/>
  <c r="K1022" i="5"/>
  <c r="K1012" i="5"/>
  <c r="K1018" i="5"/>
  <c r="K1000" i="5"/>
  <c r="K1023" i="5"/>
  <c r="K1019" i="5"/>
  <c r="K1014" i="5"/>
  <c r="K1004" i="5"/>
  <c r="K1021" i="5"/>
  <c r="K1017" i="5"/>
  <c r="K1010" i="5"/>
  <c r="K995" i="5"/>
  <c r="K1006" i="5"/>
  <c r="K998" i="5"/>
  <c r="K1002" i="5"/>
  <c r="K981" i="5"/>
  <c r="K1015" i="5"/>
  <c r="K1011" i="5"/>
  <c r="K1007" i="5"/>
  <c r="K1003" i="5"/>
  <c r="K999" i="5"/>
  <c r="K993" i="5"/>
  <c r="K1013" i="5"/>
  <c r="K1009" i="5"/>
  <c r="K1005" i="5"/>
  <c r="K1001" i="5"/>
  <c r="K997" i="5"/>
  <c r="K973" i="5"/>
  <c r="K994" i="5"/>
  <c r="K977" i="5"/>
  <c r="K996" i="5"/>
  <c r="K985" i="5"/>
  <c r="K969" i="5"/>
  <c r="K987" i="5"/>
  <c r="K979" i="5"/>
  <c r="K971" i="5"/>
  <c r="K983" i="5"/>
  <c r="K975" i="5"/>
  <c r="K965" i="5"/>
  <c r="K967" i="5"/>
  <c r="K959" i="5"/>
  <c r="K988" i="5"/>
  <c r="K984" i="5"/>
  <c r="K980" i="5"/>
  <c r="K976" i="5"/>
  <c r="K972" i="5"/>
  <c r="K968" i="5"/>
  <c r="K964" i="5"/>
  <c r="K986" i="5"/>
  <c r="K982" i="5"/>
  <c r="K978" i="5"/>
  <c r="K974" i="5"/>
  <c r="K970" i="5"/>
  <c r="K966" i="5"/>
  <c r="K947" i="5"/>
  <c r="K951" i="5"/>
  <c r="K962" i="5"/>
  <c r="K943" i="5"/>
  <c r="K963" i="5"/>
  <c r="K953" i="5"/>
  <c r="K945" i="5"/>
  <c r="K961" i="5"/>
  <c r="K949" i="5"/>
  <c r="K939" i="5"/>
  <c r="K941" i="5"/>
  <c r="K932" i="5"/>
  <c r="K958" i="5"/>
  <c r="K950" i="5"/>
  <c r="K946" i="5"/>
  <c r="K942" i="5"/>
  <c r="K934" i="5"/>
  <c r="K960" i="5"/>
  <c r="K952" i="5"/>
  <c r="K948" i="5"/>
  <c r="K944" i="5"/>
  <c r="K940" i="5"/>
  <c r="K928" i="5"/>
  <c r="K930" i="5"/>
  <c r="K924" i="5"/>
  <c r="K931" i="5"/>
  <c r="K926" i="5"/>
  <c r="K933" i="5"/>
  <c r="K929" i="5"/>
  <c r="K920" i="5"/>
  <c r="K927" i="5"/>
  <c r="K922" i="5"/>
  <c r="K925" i="5"/>
  <c r="K916" i="5"/>
  <c r="K918" i="5"/>
  <c r="K912" i="5"/>
  <c r="K923" i="5"/>
  <c r="K919" i="5"/>
  <c r="K914" i="5"/>
  <c r="K921" i="5"/>
  <c r="K917" i="5"/>
  <c r="K906" i="5"/>
  <c r="K915" i="5"/>
  <c r="K907" i="5"/>
  <c r="K913" i="5"/>
  <c r="K902" i="5"/>
  <c r="K904" i="5"/>
  <c r="K900" i="5"/>
  <c r="K905" i="5"/>
  <c r="K901" i="5"/>
  <c r="K903" i="5"/>
  <c r="K898" i="5"/>
  <c r="K899" i="5"/>
  <c r="K896" i="5"/>
  <c r="K888" i="5"/>
  <c r="K892" i="5"/>
  <c r="K880" i="5"/>
  <c r="K894" i="5"/>
  <c r="K886" i="5"/>
  <c r="K897" i="5"/>
  <c r="K890" i="5"/>
  <c r="K872" i="5"/>
  <c r="K895" i="5"/>
  <c r="K891" i="5"/>
  <c r="K887" i="5"/>
  <c r="K876" i="5"/>
  <c r="K893" i="5"/>
  <c r="K889" i="5"/>
  <c r="K885" i="5"/>
  <c r="K867" i="5"/>
  <c r="K878" i="5"/>
  <c r="K870" i="5"/>
  <c r="K874" i="5"/>
  <c r="K859" i="5"/>
  <c r="K879" i="5"/>
  <c r="K875" i="5"/>
  <c r="K871" i="5"/>
  <c r="K863" i="5"/>
  <c r="K877" i="5"/>
  <c r="K873" i="5"/>
  <c r="K869" i="5"/>
  <c r="K855" i="5"/>
  <c r="K865" i="5"/>
  <c r="K857" i="5"/>
  <c r="K861" i="5"/>
  <c r="K847" i="5"/>
  <c r="K866" i="5"/>
  <c r="K862" i="5"/>
  <c r="K858" i="5"/>
  <c r="K854" i="5"/>
  <c r="K868" i="5"/>
  <c r="K864" i="5"/>
  <c r="K860" i="5"/>
  <c r="K856" i="5"/>
  <c r="K839" i="5"/>
  <c r="K845" i="5"/>
  <c r="K849" i="5"/>
  <c r="K831" i="5"/>
  <c r="K846" i="5"/>
  <c r="K835" i="5"/>
  <c r="K848" i="5"/>
  <c r="K843" i="5"/>
  <c r="K824" i="5"/>
  <c r="K844" i="5"/>
  <c r="K837" i="5"/>
  <c r="K828" i="5"/>
  <c r="K841" i="5"/>
  <c r="K833" i="5"/>
  <c r="K818" i="5"/>
  <c r="K842" i="5"/>
  <c r="K838" i="5"/>
  <c r="K834" i="5"/>
  <c r="K830" i="5"/>
  <c r="K822" i="5"/>
  <c r="K840" i="5"/>
  <c r="K836" i="5"/>
  <c r="K832" i="5"/>
  <c r="K826" i="5"/>
  <c r="K810" i="5"/>
  <c r="K827" i="5"/>
  <c r="K823" i="5"/>
  <c r="K816" i="5"/>
  <c r="K829" i="5"/>
  <c r="K825" i="5"/>
  <c r="K820" i="5"/>
  <c r="K804" i="5"/>
  <c r="K821" i="5"/>
  <c r="K817" i="5"/>
  <c r="K808" i="5"/>
  <c r="K819" i="5"/>
  <c r="K815" i="5"/>
  <c r="K798" i="5"/>
  <c r="K809" i="5"/>
  <c r="K802" i="5"/>
  <c r="K806" i="5"/>
  <c r="K794" i="5"/>
  <c r="K807" i="5"/>
  <c r="K803" i="5"/>
  <c r="K796" i="5"/>
  <c r="K805" i="5"/>
  <c r="K800" i="5"/>
  <c r="K787" i="5"/>
  <c r="K801" i="5"/>
  <c r="K797" i="5"/>
  <c r="K791" i="5"/>
  <c r="K799" i="5"/>
  <c r="K795" i="5"/>
  <c r="K779" i="5"/>
  <c r="K793" i="5"/>
  <c r="K785" i="5"/>
  <c r="K789" i="5"/>
  <c r="K774" i="5"/>
  <c r="K777" i="5"/>
  <c r="K770" i="5"/>
  <c r="K790" i="5"/>
  <c r="K786" i="5"/>
  <c r="K778" i="5"/>
  <c r="K772" i="5"/>
  <c r="K792" i="5"/>
  <c r="K788" i="5"/>
  <c r="K780" i="5"/>
  <c r="K776" i="5"/>
  <c r="K766" i="5"/>
  <c r="K768" i="5"/>
  <c r="K761" i="5"/>
  <c r="K764" i="5"/>
  <c r="K757" i="5"/>
  <c r="K773" i="5"/>
  <c r="K769" i="5"/>
  <c r="K765" i="5"/>
  <c r="K759" i="5"/>
  <c r="K775" i="5"/>
  <c r="K771" i="5"/>
  <c r="K767" i="5"/>
  <c r="K763" i="5"/>
  <c r="K755" i="5"/>
  <c r="K760" i="5"/>
  <c r="K756" i="5"/>
  <c r="K762" i="5"/>
  <c r="K758" i="5"/>
  <c r="K753" i="5"/>
  <c r="K754" i="5"/>
  <c r="K747" i="5"/>
  <c r="K748" i="5"/>
  <c r="K743" i="5"/>
  <c r="K745" i="5"/>
  <c r="K740" i="5"/>
  <c r="K746" i="5"/>
  <c r="K742" i="5"/>
  <c r="K744" i="5"/>
  <c r="K737" i="5"/>
  <c r="K739" i="5"/>
  <c r="K741" i="5"/>
  <c r="K732" i="5"/>
  <c r="K734" i="5"/>
  <c r="K726" i="5"/>
  <c r="K736" i="5"/>
  <c r="K730" i="5"/>
  <c r="K738" i="5"/>
  <c r="K733" i="5"/>
  <c r="K718" i="5"/>
  <c r="K735" i="5"/>
  <c r="K731" i="5"/>
  <c r="K724" i="5"/>
  <c r="K728" i="5"/>
  <c r="K716" i="5"/>
  <c r="K729" i="5"/>
  <c r="K725" i="5"/>
  <c r="K717" i="5"/>
  <c r="K727" i="5"/>
  <c r="K719" i="5"/>
  <c r="K714" i="5"/>
  <c r="K715" i="5"/>
  <c r="K711" i="5"/>
  <c r="K713" i="5"/>
  <c r="K707" i="5"/>
  <c r="K709" i="5"/>
  <c r="K703" i="5"/>
  <c r="K705" i="5"/>
  <c r="K700" i="5"/>
  <c r="K710" i="5"/>
  <c r="K706" i="5"/>
  <c r="K702" i="5"/>
  <c r="K712" i="5"/>
  <c r="K708" i="5"/>
  <c r="K704" i="5"/>
  <c r="K698" i="5"/>
  <c r="K699" i="5"/>
  <c r="K701" i="5"/>
  <c r="K696" i="5"/>
  <c r="K697" i="5"/>
  <c r="K690" i="5"/>
  <c r="K694" i="5"/>
  <c r="K684" i="5"/>
  <c r="K695" i="5"/>
  <c r="K687" i="5"/>
  <c r="K692" i="5"/>
  <c r="K674" i="5"/>
  <c r="K693" i="5"/>
  <c r="K688" i="5"/>
  <c r="K682" i="5"/>
  <c r="K691" i="5"/>
  <c r="K686" i="5"/>
  <c r="K670" i="5"/>
  <c r="K683" i="5"/>
  <c r="K672" i="5"/>
  <c r="K689" i="5"/>
  <c r="K685" i="5"/>
  <c r="K676" i="5"/>
  <c r="K662" i="5"/>
  <c r="K677" i="5"/>
  <c r="K673" i="5"/>
  <c r="K666" i="5"/>
  <c r="K675" i="5"/>
  <c r="K671" i="5"/>
  <c r="K658" i="5"/>
  <c r="K668" i="5"/>
  <c r="K660" i="5"/>
  <c r="K664" i="5"/>
  <c r="K652" i="5"/>
  <c r="K669" i="5"/>
  <c r="K665" i="5"/>
  <c r="K661" i="5"/>
  <c r="K657" i="5"/>
  <c r="K667" i="5"/>
  <c r="K663" i="5"/>
  <c r="K659" i="5"/>
  <c r="K650" i="5"/>
  <c r="K651" i="5"/>
  <c r="K647" i="5"/>
  <c r="K649" i="5"/>
  <c r="K643" i="5"/>
  <c r="K645" i="5"/>
  <c r="K648" i="5"/>
  <c r="K641" i="5"/>
  <c r="K646" i="5"/>
  <c r="K642" i="5"/>
  <c r="K644" i="5"/>
  <c r="K637" i="5"/>
  <c r="K639" i="5"/>
  <c r="K633" i="5"/>
  <c r="K640" i="5"/>
  <c r="K635" i="5"/>
  <c r="K638" i="5"/>
  <c r="K625" i="5"/>
  <c r="K636" i="5"/>
  <c r="K631" i="5"/>
  <c r="K634" i="5"/>
  <c r="K621" i="5"/>
  <c r="K623" i="5"/>
  <c r="K614" i="5"/>
  <c r="K632" i="5"/>
  <c r="K624" i="5"/>
  <c r="K618" i="5"/>
  <c r="K630" i="5"/>
  <c r="K622" i="5"/>
  <c r="K609" i="5"/>
  <c r="K620" i="5"/>
  <c r="K612" i="5"/>
  <c r="K616" i="5"/>
  <c r="K605" i="5"/>
  <c r="K617" i="5"/>
  <c r="K613" i="5"/>
  <c r="K608" i="5"/>
  <c r="K619" i="5"/>
  <c r="K615" i="5"/>
  <c r="K610" i="5"/>
  <c r="K601" i="5"/>
  <c r="K603" i="5"/>
  <c r="K611" i="5"/>
  <c r="K607" i="5"/>
  <c r="K593" i="5"/>
  <c r="K604" i="5"/>
  <c r="K595" i="5"/>
  <c r="K606" i="5"/>
  <c r="K602" i="5"/>
  <c r="K589" i="5"/>
  <c r="K591" i="5"/>
  <c r="K577" i="5"/>
  <c r="K596" i="5"/>
  <c r="K592" i="5"/>
  <c r="K585" i="5"/>
  <c r="K594" i="5"/>
  <c r="K590" i="5"/>
  <c r="K564" i="5"/>
  <c r="K588" i="5"/>
  <c r="K573" i="5"/>
  <c r="K581" i="5"/>
  <c r="K556" i="5"/>
  <c r="K583" i="5"/>
  <c r="K575" i="5"/>
  <c r="K560" i="5"/>
  <c r="K587" i="5"/>
  <c r="K579" i="5"/>
  <c r="K567" i="5"/>
  <c r="K550" i="5"/>
  <c r="K584" i="5"/>
  <c r="K580" i="5"/>
  <c r="K576" i="5"/>
  <c r="K572" i="5"/>
  <c r="K562" i="5"/>
  <c r="K554" i="5"/>
  <c r="K586" i="5"/>
  <c r="K582" i="5"/>
  <c r="K578" i="5"/>
  <c r="K574" i="5"/>
  <c r="K566" i="5"/>
  <c r="K558" i="5"/>
  <c r="K544" i="5"/>
  <c r="K563" i="5"/>
  <c r="K559" i="5"/>
  <c r="K555" i="5"/>
  <c r="K548" i="5"/>
  <c r="K565" i="5"/>
  <c r="K561" i="5"/>
  <c r="K557" i="5"/>
  <c r="K552" i="5"/>
  <c r="K536" i="5"/>
  <c r="K553" i="5"/>
  <c r="K549" i="5"/>
  <c r="K540" i="5"/>
  <c r="K551" i="5"/>
  <c r="K546" i="5"/>
  <c r="K531" i="5"/>
  <c r="K547" i="5"/>
  <c r="K542" i="5"/>
  <c r="K534" i="5"/>
  <c r="K545" i="5"/>
  <c r="K538" i="5"/>
  <c r="K521" i="5"/>
  <c r="K543" i="5"/>
  <c r="K539" i="5"/>
  <c r="K535" i="5"/>
  <c r="K529" i="5"/>
  <c r="K541" i="5"/>
  <c r="K537" i="5"/>
  <c r="K533" i="5"/>
  <c r="K513" i="5"/>
  <c r="K517" i="5"/>
  <c r="K508" i="5"/>
  <c r="K530" i="5"/>
  <c r="K519" i="5"/>
  <c r="K511" i="5"/>
  <c r="K532" i="5"/>
  <c r="K523" i="5"/>
  <c r="K515" i="5"/>
  <c r="K500" i="5"/>
  <c r="K524" i="5"/>
  <c r="K520" i="5"/>
  <c r="K516" i="5"/>
  <c r="K512" i="5"/>
  <c r="K506" i="5"/>
  <c r="K522" i="5"/>
  <c r="K518" i="5"/>
  <c r="K514" i="5"/>
  <c r="K510" i="5"/>
  <c r="K492" i="5"/>
  <c r="K507" i="5"/>
  <c r="K496" i="5"/>
  <c r="K509" i="5"/>
  <c r="K501" i="5"/>
  <c r="K482" i="5"/>
  <c r="K498" i="5"/>
  <c r="K489" i="5"/>
  <c r="K494" i="5"/>
  <c r="K474" i="5"/>
  <c r="K499" i="5"/>
  <c r="K495" i="5"/>
  <c r="K491" i="5"/>
  <c r="K478" i="5"/>
  <c r="K497" i="5"/>
  <c r="K493" i="5"/>
  <c r="K486" i="5"/>
  <c r="K467" i="5"/>
  <c r="K488" i="5"/>
  <c r="K480" i="5"/>
  <c r="K471" i="5"/>
  <c r="K490" i="5"/>
  <c r="K484" i="5"/>
  <c r="K476" i="5"/>
  <c r="K463" i="5"/>
  <c r="K485" i="5"/>
  <c r="K481" i="5"/>
  <c r="K477" i="5"/>
  <c r="K473" i="5"/>
  <c r="K465" i="5"/>
  <c r="K487" i="5"/>
  <c r="K483" i="5"/>
  <c r="K479" i="5"/>
  <c r="K475" i="5"/>
  <c r="K469" i="5"/>
  <c r="K449" i="5"/>
  <c r="K457" i="5"/>
  <c r="K441" i="5"/>
  <c r="K470" i="5"/>
  <c r="K466" i="5"/>
  <c r="K462" i="5"/>
  <c r="K445" i="5"/>
  <c r="K472" i="5"/>
  <c r="K468" i="5"/>
  <c r="K464" i="5"/>
  <c r="K453" i="5"/>
  <c r="K434" i="5"/>
  <c r="K455" i="5"/>
  <c r="K447" i="5"/>
  <c r="K439" i="5"/>
  <c r="K451" i="5"/>
  <c r="K443" i="5"/>
  <c r="K426" i="5"/>
  <c r="K456" i="5"/>
  <c r="K452" i="5"/>
  <c r="K448" i="5"/>
  <c r="K444" i="5"/>
  <c r="K440" i="5"/>
  <c r="K430" i="5"/>
  <c r="K454" i="5"/>
  <c r="K450" i="5"/>
  <c r="K446" i="5"/>
  <c r="K442" i="5"/>
  <c r="K437" i="5"/>
  <c r="K416" i="5"/>
  <c r="K438" i="5"/>
  <c r="K432" i="5"/>
  <c r="K420" i="5"/>
  <c r="K436" i="5"/>
  <c r="K428" i="5"/>
  <c r="K409" i="5"/>
  <c r="K433" i="5"/>
  <c r="K429" i="5"/>
  <c r="K425" i="5"/>
  <c r="K413" i="5"/>
  <c r="K435" i="5"/>
  <c r="K431" i="5"/>
  <c r="K427" i="5"/>
  <c r="K418" i="5"/>
  <c r="K404" i="5"/>
  <c r="K419" i="5"/>
  <c r="K415" i="5"/>
  <c r="K406" i="5"/>
  <c r="K417" i="5"/>
  <c r="K411" i="5"/>
  <c r="K400" i="5"/>
  <c r="K412" i="5"/>
  <c r="K408" i="5"/>
  <c r="K402" i="5"/>
  <c r="K414" i="5"/>
  <c r="K410" i="5"/>
  <c r="K405" i="5"/>
  <c r="K398" i="5"/>
  <c r="K407" i="5"/>
  <c r="K403" i="5"/>
  <c r="K399" i="5"/>
  <c r="K401" i="5"/>
  <c r="K395" i="5"/>
  <c r="K397" i="5"/>
  <c r="K393" i="5"/>
  <c r="K394" i="5"/>
  <c r="K396" i="5"/>
  <c r="K391" i="5"/>
  <c r="K392" i="5"/>
  <c r="K382" i="5"/>
  <c r="K390" i="5"/>
  <c r="K378" i="5"/>
  <c r="K380" i="5"/>
  <c r="K384" i="5"/>
  <c r="K374" i="5"/>
  <c r="K389" i="5"/>
  <c r="K381" i="5"/>
  <c r="K376" i="5"/>
  <c r="K383" i="5"/>
  <c r="K379" i="5"/>
  <c r="K364" i="5"/>
  <c r="K377" i="5"/>
  <c r="K368" i="5"/>
  <c r="K375" i="5"/>
  <c r="K360" i="5"/>
  <c r="K369" i="5"/>
  <c r="K362" i="5"/>
  <c r="K366" i="5"/>
  <c r="K352" i="5"/>
  <c r="K367" i="5"/>
  <c r="K363" i="5"/>
  <c r="K356" i="5"/>
  <c r="K365" i="5"/>
  <c r="K361" i="5"/>
  <c r="K348" i="5"/>
  <c r="K358" i="5"/>
  <c r="K350" i="5"/>
  <c r="K354" i="5"/>
  <c r="K346" i="5"/>
  <c r="K359" i="5"/>
  <c r="K355" i="5"/>
  <c r="K351" i="5"/>
  <c r="K347" i="5"/>
  <c r="K357" i="5"/>
  <c r="K353" i="5"/>
  <c r="K349" i="5"/>
  <c r="K343" i="5"/>
  <c r="K345" i="5"/>
  <c r="K334" i="5"/>
  <c r="K342" i="5"/>
  <c r="K344" i="5"/>
  <c r="K328" i="5"/>
  <c r="K331" i="5"/>
  <c r="K336" i="5"/>
  <c r="K324" i="5"/>
  <c r="K337" i="5"/>
  <c r="K332" i="5"/>
  <c r="K326" i="5"/>
  <c r="K335" i="5"/>
  <c r="K330" i="5"/>
  <c r="K320" i="5"/>
  <c r="K327" i="5"/>
  <c r="K323" i="5"/>
  <c r="K333" i="5"/>
  <c r="K329" i="5"/>
  <c r="K325" i="5"/>
  <c r="K317" i="5"/>
  <c r="K319" i="5"/>
  <c r="K321" i="5"/>
  <c r="K311" i="5"/>
  <c r="K316" i="5"/>
  <c r="K322" i="5"/>
  <c r="K318" i="5"/>
  <c r="K308" i="5"/>
  <c r="K310" i="5"/>
  <c r="K305" i="5"/>
  <c r="K307" i="5"/>
  <c r="K309" i="5"/>
  <c r="K299" i="5"/>
  <c r="K302" i="5"/>
  <c r="K293" i="5"/>
  <c r="K303" i="5"/>
  <c r="K297" i="5"/>
  <c r="K306" i="5"/>
  <c r="K301" i="5"/>
  <c r="K287" i="5"/>
  <c r="K298" i="5"/>
  <c r="K291" i="5"/>
  <c r="K304" i="5"/>
  <c r="K300" i="5"/>
  <c r="K295" i="5"/>
  <c r="K276" i="5"/>
  <c r="K296" i="5"/>
  <c r="K292" i="5"/>
  <c r="K280" i="5"/>
  <c r="K294" i="5"/>
  <c r="K289" i="5"/>
  <c r="K271" i="5"/>
  <c r="K290" i="5"/>
  <c r="K282" i="5"/>
  <c r="K274" i="5"/>
  <c r="K288" i="5"/>
  <c r="K278" i="5"/>
  <c r="K265" i="5"/>
  <c r="K279" i="5"/>
  <c r="K275" i="5"/>
  <c r="K269" i="5"/>
  <c r="K281" i="5"/>
  <c r="K277" i="5"/>
  <c r="K273" i="5"/>
  <c r="K253" i="5"/>
  <c r="K270" i="5"/>
  <c r="K263" i="5"/>
  <c r="K272" i="5"/>
  <c r="K267" i="5"/>
  <c r="K244" i="5"/>
  <c r="K268" i="5"/>
  <c r="K264" i="5"/>
  <c r="K249" i="5"/>
  <c r="K266" i="5"/>
  <c r="K261" i="5"/>
  <c r="K236" i="5"/>
  <c r="K251" i="5"/>
  <c r="K240" i="5"/>
  <c r="K255" i="5"/>
  <c r="K247" i="5"/>
  <c r="K224" i="5"/>
  <c r="K260" i="5"/>
  <c r="K252" i="5"/>
  <c r="K248" i="5"/>
  <c r="K242" i="5"/>
  <c r="K232" i="5"/>
  <c r="K262" i="5"/>
  <c r="K254" i="5"/>
  <c r="K250" i="5"/>
  <c r="K246" i="5"/>
  <c r="K238" i="5"/>
  <c r="K219" i="5"/>
  <c r="K234" i="5"/>
  <c r="K222" i="5"/>
  <c r="K230" i="5"/>
  <c r="K213" i="5"/>
  <c r="K243" i="5"/>
  <c r="K239" i="5"/>
  <c r="K235" i="5"/>
  <c r="K231" i="5"/>
  <c r="K223" i="5"/>
  <c r="K217" i="5"/>
  <c r="K245" i="5"/>
  <c r="K241" i="5"/>
  <c r="K237" i="5"/>
  <c r="K233" i="5"/>
  <c r="K229" i="5"/>
  <c r="K221" i="5"/>
  <c r="K208" i="5"/>
  <c r="K218" i="5"/>
  <c r="K211" i="5"/>
  <c r="K220" i="5"/>
  <c r="K215" i="5"/>
  <c r="K204" i="5"/>
  <c r="K216" i="5"/>
  <c r="K212" i="5"/>
  <c r="K207" i="5"/>
  <c r="K214" i="5"/>
  <c r="K210" i="5"/>
  <c r="K199" i="5"/>
  <c r="K202" i="5"/>
  <c r="K206" i="5"/>
  <c r="K189" i="5"/>
  <c r="K203" i="5"/>
  <c r="K197" i="5"/>
  <c r="K209" i="5"/>
  <c r="K205" i="5"/>
  <c r="K201" i="5"/>
  <c r="K184" i="5"/>
  <c r="K198" i="5"/>
  <c r="K187" i="5"/>
  <c r="K200" i="5"/>
  <c r="K191" i="5"/>
  <c r="K178" i="5"/>
  <c r="K192" i="5"/>
  <c r="K188" i="5"/>
  <c r="K182" i="5"/>
  <c r="K190" i="5"/>
  <c r="K186" i="5"/>
  <c r="K172" i="5"/>
  <c r="K176" i="5"/>
  <c r="K180" i="5"/>
  <c r="K160" i="5"/>
  <c r="K168" i="5"/>
  <c r="K174" i="5"/>
  <c r="K153" i="5"/>
  <c r="K170" i="5"/>
  <c r="K157" i="5"/>
  <c r="K166" i="5"/>
  <c r="K147" i="5"/>
  <c r="K183" i="5"/>
  <c r="K179" i="5"/>
  <c r="K175" i="5"/>
  <c r="K171" i="5"/>
  <c r="K167" i="5"/>
  <c r="K159" i="5"/>
  <c r="K151" i="5"/>
  <c r="K185" i="5"/>
  <c r="K181" i="5"/>
  <c r="K177" i="5"/>
  <c r="K173" i="5"/>
  <c r="K169" i="5"/>
  <c r="K161" i="5"/>
  <c r="K155" i="5"/>
  <c r="K141" i="5"/>
  <c r="K145" i="5"/>
  <c r="K149" i="5"/>
  <c r="K135" i="5"/>
  <c r="K158" i="5"/>
  <c r="K154" i="5"/>
  <c r="K150" i="5"/>
  <c r="K146" i="5"/>
  <c r="K139" i="5"/>
  <c r="K156" i="5"/>
  <c r="K152" i="5"/>
  <c r="K148" i="5"/>
  <c r="K143" i="5"/>
  <c r="K129" i="5"/>
  <c r="K144" i="5"/>
  <c r="K140" i="5"/>
  <c r="K133" i="5"/>
  <c r="K142" i="5"/>
  <c r="K137" i="5"/>
  <c r="K125" i="5"/>
  <c r="K138" i="5"/>
  <c r="K134" i="5"/>
  <c r="K127" i="5"/>
  <c r="K136" i="5"/>
  <c r="K131" i="5"/>
  <c r="K113" i="5"/>
  <c r="K132" i="5"/>
  <c r="K128" i="5"/>
  <c r="K117" i="5"/>
  <c r="K130" i="5"/>
  <c r="K126" i="5"/>
  <c r="K105" i="5"/>
  <c r="K119" i="5"/>
  <c r="K109" i="5"/>
  <c r="K115" i="5"/>
  <c r="K98" i="5"/>
  <c r="K120" i="5"/>
  <c r="K116" i="5"/>
  <c r="K111" i="5"/>
  <c r="K102" i="5"/>
  <c r="K118" i="5"/>
  <c r="K114" i="5"/>
  <c r="K107" i="5"/>
  <c r="K94" i="5"/>
  <c r="K112" i="5"/>
  <c r="K108" i="5"/>
  <c r="K104" i="5"/>
  <c r="K96" i="5"/>
  <c r="K110" i="5"/>
  <c r="K106" i="5"/>
  <c r="K100" i="5"/>
  <c r="K86" i="5"/>
  <c r="K101" i="5"/>
  <c r="K97" i="5"/>
  <c r="K88" i="5"/>
  <c r="K103" i="5"/>
  <c r="K99" i="5"/>
  <c r="K95" i="5"/>
  <c r="K82" i="5"/>
  <c r="K93" i="5"/>
  <c r="K84" i="5"/>
  <c r="K87" i="5"/>
  <c r="K76" i="5"/>
  <c r="K32" i="5"/>
  <c r="K72" i="5"/>
  <c r="K62" i="5"/>
  <c r="K83" i="5"/>
  <c r="K74" i="5"/>
  <c r="K66" i="5"/>
  <c r="K85" i="5"/>
  <c r="K77" i="5"/>
  <c r="K70" i="5"/>
  <c r="K55" i="5"/>
  <c r="K75" i="5"/>
  <c r="K71" i="5"/>
  <c r="K67" i="5"/>
  <c r="K59" i="5"/>
  <c r="K73" i="5"/>
  <c r="K69" i="5"/>
  <c r="K64" i="5"/>
  <c r="K41" i="5"/>
  <c r="K65" i="5"/>
  <c r="K61" i="5"/>
  <c r="K53" i="5"/>
  <c r="K63" i="5"/>
  <c r="K57" i="5"/>
  <c r="K37" i="5"/>
  <c r="K58" i="5"/>
  <c r="K54" i="5"/>
  <c r="K39" i="5"/>
  <c r="K60" i="5"/>
  <c r="K56" i="5"/>
  <c r="K47" i="5"/>
  <c r="K35" i="5"/>
  <c r="K52" i="5"/>
  <c r="K40" i="5"/>
  <c r="K36" i="5"/>
  <c r="K38" i="5"/>
  <c r="K34" i="5"/>
  <c r="K30" i="5"/>
  <c r="K33" i="5"/>
  <c r="K31" i="5"/>
  <c r="K28" i="5"/>
  <c r="K19" i="5" s="1"/>
  <c r="H163" i="5"/>
  <c r="K29" i="5"/>
  <c r="J5" i="5" l="1"/>
  <c r="J7" i="5" s="1"/>
  <c r="N17" i="7"/>
  <c r="H18" i="5"/>
  <c r="H17" i="5" s="1"/>
  <c r="L24" i="5" l="1"/>
  <c r="L25" i="5"/>
  <c r="L7" i="5"/>
  <c r="M51" i="5" s="1"/>
  <c r="L52" i="5"/>
  <c r="L27" i="5"/>
  <c r="N27" i="5" s="1"/>
  <c r="L29" i="5"/>
  <c r="N29" i="5" s="1"/>
  <c r="M81" i="5"/>
  <c r="M92" i="5"/>
  <c r="M124" i="5"/>
  <c r="M165" i="5"/>
  <c r="M196" i="5"/>
  <c r="M228" i="5"/>
  <c r="M259" i="5"/>
  <c r="M286" i="5"/>
  <c r="M315" i="5"/>
  <c r="M341" i="5"/>
  <c r="M373" i="5"/>
  <c r="M388" i="5"/>
  <c r="M424" i="5"/>
  <c r="M461" i="5"/>
  <c r="M505" i="5"/>
  <c r="M528" i="5"/>
  <c r="M571" i="5"/>
  <c r="M600" i="5"/>
  <c r="M629" i="5"/>
  <c r="M656" i="5"/>
  <c r="M681" i="5"/>
  <c r="M723" i="5"/>
  <c r="M752" i="5"/>
  <c r="M814" i="5"/>
  <c r="M853" i="5"/>
  <c r="M884" i="5"/>
  <c r="M911" i="5"/>
  <c r="M938" i="5"/>
  <c r="M957" i="5"/>
  <c r="M992" i="5"/>
  <c r="M784" i="5"/>
  <c r="L26" i="5"/>
  <c r="N26" i="5" s="1"/>
  <c r="L28" i="5"/>
  <c r="N28" i="5" s="1"/>
  <c r="L30" i="5"/>
  <c r="N30" i="5" s="1"/>
  <c r="L32" i="5"/>
  <c r="N32" i="5" s="1"/>
  <c r="L34" i="5"/>
  <c r="N34" i="5" s="1"/>
  <c r="L36" i="5"/>
  <c r="N36" i="5" s="1"/>
  <c r="L38" i="5"/>
  <c r="N38" i="5" s="1"/>
  <c r="L40" i="5"/>
  <c r="N40" i="5" s="1"/>
  <c r="L47" i="5"/>
  <c r="N47" i="5" s="1"/>
  <c r="L54" i="5"/>
  <c r="N54" i="5" s="1"/>
  <c r="L56" i="5"/>
  <c r="N56" i="5" s="1"/>
  <c r="L58" i="5"/>
  <c r="N58" i="5" s="1"/>
  <c r="L60" i="5"/>
  <c r="N60" i="5" s="1"/>
  <c r="L62" i="5"/>
  <c r="N62" i="5" s="1"/>
  <c r="L64" i="5"/>
  <c r="N64" i="5" s="1"/>
  <c r="L66" i="5"/>
  <c r="N66" i="5" s="1"/>
  <c r="L68" i="5"/>
  <c r="N68" i="5" s="1"/>
  <c r="L70" i="5"/>
  <c r="N70" i="5" s="1"/>
  <c r="L72" i="5"/>
  <c r="N72" i="5" s="1"/>
  <c r="L74" i="5"/>
  <c r="N74" i="5" s="1"/>
  <c r="L76" i="5"/>
  <c r="N76" i="5" s="1"/>
  <c r="L83" i="5"/>
  <c r="N83" i="5" s="1"/>
  <c r="L85" i="5"/>
  <c r="N85" i="5" s="1"/>
  <c r="L87" i="5"/>
  <c r="N87" i="5" s="1"/>
  <c r="L94" i="5"/>
  <c r="N94" i="5" s="1"/>
  <c r="L96" i="5"/>
  <c r="N96" i="5" s="1"/>
  <c r="L98" i="5"/>
  <c r="N98" i="5" s="1"/>
  <c r="L100" i="5"/>
  <c r="N100" i="5" s="1"/>
  <c r="L102" i="5"/>
  <c r="N102" i="5" s="1"/>
  <c r="L104" i="5"/>
  <c r="N104" i="5" s="1"/>
  <c r="L106" i="5"/>
  <c r="N106" i="5" s="1"/>
  <c r="L108" i="5"/>
  <c r="N108" i="5" s="1"/>
  <c r="L110" i="5"/>
  <c r="N110" i="5" s="1"/>
  <c r="L112" i="5"/>
  <c r="N112" i="5" s="1"/>
  <c r="L114" i="5"/>
  <c r="N114" i="5" s="1"/>
  <c r="L116" i="5"/>
  <c r="N116" i="5" s="1"/>
  <c r="L118" i="5"/>
  <c r="N118" i="5" s="1"/>
  <c r="L120" i="5"/>
  <c r="N120" i="5" s="1"/>
  <c r="L125" i="5"/>
  <c r="L127" i="5"/>
  <c r="N127" i="5" s="1"/>
  <c r="L129" i="5"/>
  <c r="N129" i="5" s="1"/>
  <c r="L131" i="5"/>
  <c r="N131" i="5" s="1"/>
  <c r="L133" i="5"/>
  <c r="N133" i="5" s="1"/>
  <c r="L135" i="5"/>
  <c r="N135" i="5" s="1"/>
  <c r="L137" i="5"/>
  <c r="N137" i="5" s="1"/>
  <c r="L139" i="5"/>
  <c r="N139" i="5" s="1"/>
  <c r="L141" i="5"/>
  <c r="N141" i="5" s="1"/>
  <c r="L143" i="5"/>
  <c r="N143" i="5" s="1"/>
  <c r="L145" i="5"/>
  <c r="N145" i="5" s="1"/>
  <c r="L147" i="5"/>
  <c r="N147" i="5" s="1"/>
  <c r="L149" i="5"/>
  <c r="N149" i="5" s="1"/>
  <c r="L151" i="5"/>
  <c r="N151" i="5" s="1"/>
  <c r="L153" i="5"/>
  <c r="N153" i="5" s="1"/>
  <c r="L155" i="5"/>
  <c r="N155" i="5" s="1"/>
  <c r="L157" i="5"/>
  <c r="N157" i="5" s="1"/>
  <c r="L159" i="5"/>
  <c r="N159" i="5" s="1"/>
  <c r="L161" i="5"/>
  <c r="N161" i="5" s="1"/>
  <c r="L166" i="5"/>
  <c r="L168" i="5"/>
  <c r="N168" i="5" s="1"/>
  <c r="L170" i="5"/>
  <c r="N170" i="5" s="1"/>
  <c r="L172" i="5"/>
  <c r="N172" i="5" s="1"/>
  <c r="L174" i="5"/>
  <c r="N174" i="5" s="1"/>
  <c r="L176" i="5"/>
  <c r="N176" i="5" s="1"/>
  <c r="L178" i="5"/>
  <c r="N178" i="5" s="1"/>
  <c r="L180" i="5"/>
  <c r="N180" i="5" s="1"/>
  <c r="L182" i="5"/>
  <c r="N182" i="5" s="1"/>
  <c r="L184" i="5"/>
  <c r="N184" i="5" s="1"/>
  <c r="L186" i="5"/>
  <c r="N186" i="5" s="1"/>
  <c r="L188" i="5"/>
  <c r="N188" i="5" s="1"/>
  <c r="L190" i="5"/>
  <c r="N190" i="5" s="1"/>
  <c r="L192" i="5"/>
  <c r="N192" i="5" s="1"/>
  <c r="L197" i="5"/>
  <c r="L199" i="5"/>
  <c r="N199" i="5" s="1"/>
  <c r="L201" i="5"/>
  <c r="N201" i="5" s="1"/>
  <c r="L203" i="5"/>
  <c r="N203" i="5" s="1"/>
  <c r="L205" i="5"/>
  <c r="N205" i="5" s="1"/>
  <c r="L207" i="5"/>
  <c r="N207" i="5" s="1"/>
  <c r="L209" i="5"/>
  <c r="N209" i="5" s="1"/>
  <c r="L211" i="5"/>
  <c r="N211" i="5" s="1"/>
  <c r="L213" i="5"/>
  <c r="N213" i="5" s="1"/>
  <c r="L215" i="5"/>
  <c r="N215" i="5" s="1"/>
  <c r="L217" i="5"/>
  <c r="N217" i="5" s="1"/>
  <c r="L219" i="5"/>
  <c r="N219" i="5" s="1"/>
  <c r="L221" i="5"/>
  <c r="N221" i="5" s="1"/>
  <c r="L223" i="5"/>
  <c r="N223" i="5" s="1"/>
  <c r="L230" i="5"/>
  <c r="N230" i="5" s="1"/>
  <c r="L232" i="5"/>
  <c r="N232" i="5" s="1"/>
  <c r="L234" i="5"/>
  <c r="N234" i="5" s="1"/>
  <c r="L236" i="5"/>
  <c r="N236" i="5" s="1"/>
  <c r="L238" i="5"/>
  <c r="N238" i="5" s="1"/>
  <c r="L240" i="5"/>
  <c r="N240" i="5" s="1"/>
  <c r="L242" i="5"/>
  <c r="N242" i="5" s="1"/>
  <c r="L244" i="5"/>
  <c r="N244" i="5" s="1"/>
  <c r="L246" i="5"/>
  <c r="N246" i="5" s="1"/>
  <c r="L248" i="5"/>
  <c r="N248" i="5" s="1"/>
  <c r="L250" i="5"/>
  <c r="N250" i="5" s="1"/>
  <c r="L252" i="5"/>
  <c r="N252" i="5" s="1"/>
  <c r="L254" i="5"/>
  <c r="N254" i="5" s="1"/>
  <c r="L261" i="5"/>
  <c r="N261" i="5" s="1"/>
  <c r="L263" i="5"/>
  <c r="N263" i="5" s="1"/>
  <c r="L265" i="5"/>
  <c r="N265" i="5" s="1"/>
  <c r="L267" i="5"/>
  <c r="N267" i="5" s="1"/>
  <c r="L269" i="5"/>
  <c r="N269" i="5" s="1"/>
  <c r="L271" i="5"/>
  <c r="N271" i="5" s="1"/>
  <c r="L273" i="5"/>
  <c r="N273" i="5" s="1"/>
  <c r="L275" i="5"/>
  <c r="N275" i="5" s="1"/>
  <c r="L277" i="5"/>
  <c r="N277" i="5" s="1"/>
  <c r="L279" i="5"/>
  <c r="N279" i="5" s="1"/>
  <c r="L281" i="5"/>
  <c r="N281" i="5" s="1"/>
  <c r="L288" i="5"/>
  <c r="N288" i="5" s="1"/>
  <c r="L290" i="5"/>
  <c r="N290" i="5" s="1"/>
  <c r="L292" i="5"/>
  <c r="N292" i="5" s="1"/>
  <c r="L294" i="5"/>
  <c r="N294" i="5" s="1"/>
  <c r="L296" i="5"/>
  <c r="N296" i="5" s="1"/>
  <c r="L298" i="5"/>
  <c r="N298" i="5" s="1"/>
  <c r="L300" i="5"/>
  <c r="N300" i="5" s="1"/>
  <c r="L302" i="5"/>
  <c r="N302" i="5" s="1"/>
  <c r="L304" i="5"/>
  <c r="N304" i="5" s="1"/>
  <c r="L306" i="5"/>
  <c r="N306" i="5" s="1"/>
  <c r="L308" i="5"/>
  <c r="N308" i="5" s="1"/>
  <c r="L310" i="5"/>
  <c r="N310" i="5" s="1"/>
  <c r="L317" i="5"/>
  <c r="N317" i="5" s="1"/>
  <c r="L319" i="5"/>
  <c r="N319" i="5" s="1"/>
  <c r="L321" i="5"/>
  <c r="N321" i="5" s="1"/>
  <c r="L323" i="5"/>
  <c r="N323" i="5" s="1"/>
  <c r="L325" i="5"/>
  <c r="N325" i="5" s="1"/>
  <c r="L327" i="5"/>
  <c r="N327" i="5" s="1"/>
  <c r="L329" i="5"/>
  <c r="N329" i="5" s="1"/>
  <c r="L331" i="5"/>
  <c r="N331" i="5" s="1"/>
  <c r="L333" i="5"/>
  <c r="N333" i="5" s="1"/>
  <c r="L335" i="5"/>
  <c r="N335" i="5" s="1"/>
  <c r="L337" i="5"/>
  <c r="N337" i="5" s="1"/>
  <c r="L342" i="5"/>
  <c r="L344" i="5"/>
  <c r="N344" i="5" s="1"/>
  <c r="L346" i="5"/>
  <c r="N346" i="5" s="1"/>
  <c r="L348" i="5"/>
  <c r="N348" i="5" s="1"/>
  <c r="L350" i="5"/>
  <c r="N350" i="5" s="1"/>
  <c r="L352" i="5"/>
  <c r="N352" i="5" s="1"/>
  <c r="L354" i="5"/>
  <c r="N354" i="5" s="1"/>
  <c r="L356" i="5"/>
  <c r="N356" i="5" s="1"/>
  <c r="L358" i="5"/>
  <c r="N358" i="5" s="1"/>
  <c r="L360" i="5"/>
  <c r="N360" i="5" s="1"/>
  <c r="L362" i="5"/>
  <c r="N362" i="5" s="1"/>
  <c r="L364" i="5"/>
  <c r="N364" i="5" s="1"/>
  <c r="L366" i="5"/>
  <c r="N366" i="5" s="1"/>
  <c r="L368" i="5"/>
  <c r="N368" i="5" s="1"/>
  <c r="L375" i="5"/>
  <c r="N375" i="5" s="1"/>
  <c r="L377" i="5"/>
  <c r="N377" i="5" s="1"/>
  <c r="L379" i="5"/>
  <c r="N379" i="5" s="1"/>
  <c r="L381" i="5"/>
  <c r="N381" i="5" s="1"/>
  <c r="L383" i="5"/>
  <c r="N383" i="5" s="1"/>
  <c r="L390" i="5"/>
  <c r="N390" i="5" s="1"/>
  <c r="L392" i="5"/>
  <c r="N392" i="5" s="1"/>
  <c r="L394" i="5"/>
  <c r="N394" i="5" s="1"/>
  <c r="L396" i="5"/>
  <c r="N396" i="5" s="1"/>
  <c r="L398" i="5"/>
  <c r="N398" i="5" s="1"/>
  <c r="L400" i="5"/>
  <c r="N400" i="5" s="1"/>
  <c r="L402" i="5"/>
  <c r="N402" i="5" s="1"/>
  <c r="L404" i="5"/>
  <c r="N404" i="5" s="1"/>
  <c r="L406" i="5"/>
  <c r="N406" i="5" s="1"/>
  <c r="L408" i="5"/>
  <c r="N408" i="5" s="1"/>
  <c r="L410" i="5"/>
  <c r="N410" i="5" s="1"/>
  <c r="L412" i="5"/>
  <c r="N412" i="5" s="1"/>
  <c r="L414" i="5"/>
  <c r="N414" i="5" s="1"/>
  <c r="L31" i="5"/>
  <c r="N31" i="5" s="1"/>
  <c r="L33" i="5"/>
  <c r="N33" i="5" s="1"/>
  <c r="L35" i="5"/>
  <c r="N35" i="5" s="1"/>
  <c r="L37" i="5"/>
  <c r="N37" i="5" s="1"/>
  <c r="L39" i="5"/>
  <c r="N39" i="5" s="1"/>
  <c r="L41" i="5"/>
  <c r="N41" i="5" s="1"/>
  <c r="L46" i="5"/>
  <c r="L53" i="5"/>
  <c r="N53" i="5" s="1"/>
  <c r="L55" i="5"/>
  <c r="N55" i="5" s="1"/>
  <c r="L57" i="5"/>
  <c r="N57" i="5" s="1"/>
  <c r="L59" i="5"/>
  <c r="N59" i="5" s="1"/>
  <c r="L61" i="5"/>
  <c r="N61" i="5" s="1"/>
  <c r="L63" i="5"/>
  <c r="N63" i="5" s="1"/>
  <c r="L65" i="5"/>
  <c r="N65" i="5" s="1"/>
  <c r="L67" i="5"/>
  <c r="N67" i="5" s="1"/>
  <c r="L69" i="5"/>
  <c r="N69" i="5" s="1"/>
  <c r="L71" i="5"/>
  <c r="N71" i="5" s="1"/>
  <c r="L73" i="5"/>
  <c r="N73" i="5" s="1"/>
  <c r="L75" i="5"/>
  <c r="N75" i="5" s="1"/>
  <c r="L77" i="5"/>
  <c r="N77" i="5" s="1"/>
  <c r="L82" i="5"/>
  <c r="L84" i="5"/>
  <c r="N84" i="5" s="1"/>
  <c r="L86" i="5"/>
  <c r="N86" i="5" s="1"/>
  <c r="L88" i="5"/>
  <c r="N88" i="5" s="1"/>
  <c r="L93" i="5"/>
  <c r="L95" i="5"/>
  <c r="N95" i="5" s="1"/>
  <c r="L97" i="5"/>
  <c r="N97" i="5" s="1"/>
  <c r="L99" i="5"/>
  <c r="N99" i="5" s="1"/>
  <c r="L101" i="5"/>
  <c r="N101" i="5" s="1"/>
  <c r="L103" i="5"/>
  <c r="N103" i="5" s="1"/>
  <c r="L105" i="5"/>
  <c r="N105" i="5" s="1"/>
  <c r="L107" i="5"/>
  <c r="N107" i="5" s="1"/>
  <c r="L109" i="5"/>
  <c r="N109" i="5" s="1"/>
  <c r="L111" i="5"/>
  <c r="N111" i="5" s="1"/>
  <c r="L113" i="5"/>
  <c r="N113" i="5" s="1"/>
  <c r="L115" i="5"/>
  <c r="N115" i="5" s="1"/>
  <c r="L117" i="5"/>
  <c r="N117" i="5" s="1"/>
  <c r="L119" i="5"/>
  <c r="N119" i="5" s="1"/>
  <c r="L126" i="5"/>
  <c r="N126" i="5" s="1"/>
  <c r="L128" i="5"/>
  <c r="N128" i="5" s="1"/>
  <c r="L130" i="5"/>
  <c r="N130" i="5" s="1"/>
  <c r="L132" i="5"/>
  <c r="N132" i="5" s="1"/>
  <c r="L134" i="5"/>
  <c r="N134" i="5" s="1"/>
  <c r="L136" i="5"/>
  <c r="N136" i="5" s="1"/>
  <c r="L138" i="5"/>
  <c r="N138" i="5" s="1"/>
  <c r="L140" i="5"/>
  <c r="N140" i="5" s="1"/>
  <c r="L142" i="5"/>
  <c r="N142" i="5" s="1"/>
  <c r="L144" i="5"/>
  <c r="N144" i="5" s="1"/>
  <c r="L146" i="5"/>
  <c r="N146" i="5" s="1"/>
  <c r="L148" i="5"/>
  <c r="N148" i="5" s="1"/>
  <c r="L150" i="5"/>
  <c r="N150" i="5" s="1"/>
  <c r="L152" i="5"/>
  <c r="N152" i="5" s="1"/>
  <c r="L154" i="5"/>
  <c r="N154" i="5" s="1"/>
  <c r="L156" i="5"/>
  <c r="N156" i="5" s="1"/>
  <c r="L158" i="5"/>
  <c r="N158" i="5" s="1"/>
  <c r="L160" i="5"/>
  <c r="N160" i="5" s="1"/>
  <c r="L167" i="5"/>
  <c r="N167" i="5" s="1"/>
  <c r="L169" i="5"/>
  <c r="N169" i="5" s="1"/>
  <c r="L171" i="5"/>
  <c r="N171" i="5" s="1"/>
  <c r="L173" i="5"/>
  <c r="N173" i="5" s="1"/>
  <c r="L175" i="5"/>
  <c r="N175" i="5" s="1"/>
  <c r="L177" i="5"/>
  <c r="N177" i="5" s="1"/>
  <c r="L179" i="5"/>
  <c r="N179" i="5" s="1"/>
  <c r="L181" i="5"/>
  <c r="N181" i="5" s="1"/>
  <c r="L183" i="5"/>
  <c r="N183" i="5" s="1"/>
  <c r="L185" i="5"/>
  <c r="N185" i="5" s="1"/>
  <c r="L187" i="5"/>
  <c r="N187" i="5" s="1"/>
  <c r="L189" i="5"/>
  <c r="N189" i="5" s="1"/>
  <c r="L191" i="5"/>
  <c r="N191" i="5" s="1"/>
  <c r="L198" i="5"/>
  <c r="N198" i="5" s="1"/>
  <c r="L200" i="5"/>
  <c r="N200" i="5" s="1"/>
  <c r="L202" i="5"/>
  <c r="N202" i="5" s="1"/>
  <c r="L204" i="5"/>
  <c r="N204" i="5" s="1"/>
  <c r="L206" i="5"/>
  <c r="N206" i="5" s="1"/>
  <c r="L208" i="5"/>
  <c r="N208" i="5" s="1"/>
  <c r="L210" i="5"/>
  <c r="N210" i="5" s="1"/>
  <c r="L212" i="5"/>
  <c r="N212" i="5" s="1"/>
  <c r="L214" i="5"/>
  <c r="N214" i="5" s="1"/>
  <c r="L216" i="5"/>
  <c r="N216" i="5" s="1"/>
  <c r="L218" i="5"/>
  <c r="N218" i="5" s="1"/>
  <c r="L220" i="5"/>
  <c r="N220" i="5" s="1"/>
  <c r="L222" i="5"/>
  <c r="N222" i="5" s="1"/>
  <c r="L224" i="5"/>
  <c r="N224" i="5" s="1"/>
  <c r="L229" i="5"/>
  <c r="L231" i="5"/>
  <c r="N231" i="5" s="1"/>
  <c r="L233" i="5"/>
  <c r="N233" i="5" s="1"/>
  <c r="L235" i="5"/>
  <c r="N235" i="5" s="1"/>
  <c r="L237" i="5"/>
  <c r="N237" i="5" s="1"/>
  <c r="L239" i="5"/>
  <c r="N239" i="5" s="1"/>
  <c r="L241" i="5"/>
  <c r="N241" i="5" s="1"/>
  <c r="L243" i="5"/>
  <c r="N243" i="5" s="1"/>
  <c r="L245" i="5"/>
  <c r="N245" i="5" s="1"/>
  <c r="L247" i="5"/>
  <c r="N247" i="5" s="1"/>
  <c r="L249" i="5"/>
  <c r="N249" i="5" s="1"/>
  <c r="L251" i="5"/>
  <c r="N251" i="5" s="1"/>
  <c r="L253" i="5"/>
  <c r="N253" i="5" s="1"/>
  <c r="L255" i="5"/>
  <c r="N255" i="5" s="1"/>
  <c r="L260" i="5"/>
  <c r="L262" i="5"/>
  <c r="N262" i="5" s="1"/>
  <c r="L264" i="5"/>
  <c r="N264" i="5" s="1"/>
  <c r="L266" i="5"/>
  <c r="N266" i="5" s="1"/>
  <c r="L268" i="5"/>
  <c r="N268" i="5" s="1"/>
  <c r="L270" i="5"/>
  <c r="N270" i="5" s="1"/>
  <c r="L272" i="5"/>
  <c r="N272" i="5" s="1"/>
  <c r="L274" i="5"/>
  <c r="N274" i="5" s="1"/>
  <c r="L276" i="5"/>
  <c r="N276" i="5" s="1"/>
  <c r="L278" i="5"/>
  <c r="N278" i="5" s="1"/>
  <c r="L280" i="5"/>
  <c r="N280" i="5" s="1"/>
  <c r="L282" i="5"/>
  <c r="N282" i="5" s="1"/>
  <c r="L287" i="5"/>
  <c r="L289" i="5"/>
  <c r="N289" i="5" s="1"/>
  <c r="L291" i="5"/>
  <c r="N291" i="5" s="1"/>
  <c r="L293" i="5"/>
  <c r="N293" i="5" s="1"/>
  <c r="L295" i="5"/>
  <c r="N295" i="5" s="1"/>
  <c r="L297" i="5"/>
  <c r="N297" i="5" s="1"/>
  <c r="L299" i="5"/>
  <c r="N299" i="5" s="1"/>
  <c r="L301" i="5"/>
  <c r="N301" i="5" s="1"/>
  <c r="L303" i="5"/>
  <c r="N303" i="5" s="1"/>
  <c r="L305" i="5"/>
  <c r="N305" i="5" s="1"/>
  <c r="L307" i="5"/>
  <c r="N307" i="5" s="1"/>
  <c r="L309" i="5"/>
  <c r="N309" i="5" s="1"/>
  <c r="L311" i="5"/>
  <c r="N311" i="5" s="1"/>
  <c r="L316" i="5"/>
  <c r="L318" i="5"/>
  <c r="N318" i="5" s="1"/>
  <c r="L320" i="5"/>
  <c r="N320" i="5" s="1"/>
  <c r="L322" i="5"/>
  <c r="N322" i="5" s="1"/>
  <c r="L324" i="5"/>
  <c r="N324" i="5" s="1"/>
  <c r="L326" i="5"/>
  <c r="N326" i="5" s="1"/>
  <c r="L328" i="5"/>
  <c r="N328" i="5" s="1"/>
  <c r="L330" i="5"/>
  <c r="N330" i="5" s="1"/>
  <c r="L332" i="5"/>
  <c r="N332" i="5" s="1"/>
  <c r="L334" i="5"/>
  <c r="N334" i="5" s="1"/>
  <c r="L336" i="5"/>
  <c r="N336" i="5" s="1"/>
  <c r="L343" i="5"/>
  <c r="N343" i="5" s="1"/>
  <c r="L345" i="5"/>
  <c r="N345" i="5" s="1"/>
  <c r="L347" i="5"/>
  <c r="N347" i="5" s="1"/>
  <c r="L349" i="5"/>
  <c r="N349" i="5" s="1"/>
  <c r="L351" i="5"/>
  <c r="N351" i="5" s="1"/>
  <c r="L353" i="5"/>
  <c r="N353" i="5" s="1"/>
  <c r="L355" i="5"/>
  <c r="N355" i="5" s="1"/>
  <c r="L357" i="5"/>
  <c r="N357" i="5" s="1"/>
  <c r="L359" i="5"/>
  <c r="N359" i="5" s="1"/>
  <c r="L361" i="5"/>
  <c r="N361" i="5" s="1"/>
  <c r="L363" i="5"/>
  <c r="N363" i="5" s="1"/>
  <c r="L365" i="5"/>
  <c r="N365" i="5" s="1"/>
  <c r="L367" i="5"/>
  <c r="N367" i="5" s="1"/>
  <c r="L369" i="5"/>
  <c r="N369" i="5" s="1"/>
  <c r="L374" i="5"/>
  <c r="L376" i="5"/>
  <c r="N376" i="5" s="1"/>
  <c r="L378" i="5"/>
  <c r="N378" i="5" s="1"/>
  <c r="L380" i="5"/>
  <c r="N380" i="5" s="1"/>
  <c r="L382" i="5"/>
  <c r="N382" i="5" s="1"/>
  <c r="L384" i="5"/>
  <c r="N384" i="5" s="1"/>
  <c r="L389" i="5"/>
  <c r="L391" i="5"/>
  <c r="N391" i="5" s="1"/>
  <c r="L393" i="5"/>
  <c r="N393" i="5" s="1"/>
  <c r="L395" i="5"/>
  <c r="N395" i="5" s="1"/>
  <c r="L397" i="5"/>
  <c r="N397" i="5" s="1"/>
  <c r="L399" i="5"/>
  <c r="N399" i="5" s="1"/>
  <c r="L401" i="5"/>
  <c r="N401" i="5" s="1"/>
  <c r="L403" i="5"/>
  <c r="N403" i="5" s="1"/>
  <c r="L405" i="5"/>
  <c r="N405" i="5" s="1"/>
  <c r="L407" i="5"/>
  <c r="N407" i="5" s="1"/>
  <c r="L409" i="5"/>
  <c r="N409" i="5" s="1"/>
  <c r="L411" i="5"/>
  <c r="N411" i="5" s="1"/>
  <c r="L413" i="5"/>
  <c r="N413" i="5" s="1"/>
  <c r="L415" i="5"/>
  <c r="N415" i="5" s="1"/>
  <c r="L417" i="5"/>
  <c r="N417" i="5" s="1"/>
  <c r="L419" i="5"/>
  <c r="N419" i="5" s="1"/>
  <c r="L426" i="5"/>
  <c r="N426" i="5" s="1"/>
  <c r="L428" i="5"/>
  <c r="N428" i="5" s="1"/>
  <c r="L430" i="5"/>
  <c r="N430" i="5" s="1"/>
  <c r="L432" i="5"/>
  <c r="N432" i="5" s="1"/>
  <c r="L434" i="5"/>
  <c r="N434" i="5" s="1"/>
  <c r="L436" i="5"/>
  <c r="N436" i="5" s="1"/>
  <c r="L438" i="5"/>
  <c r="N438" i="5" s="1"/>
  <c r="L440" i="5"/>
  <c r="N440" i="5" s="1"/>
  <c r="L442" i="5"/>
  <c r="N442" i="5" s="1"/>
  <c r="L444" i="5"/>
  <c r="N444" i="5" s="1"/>
  <c r="L446" i="5"/>
  <c r="N446" i="5" s="1"/>
  <c r="L448" i="5"/>
  <c r="N448" i="5" s="1"/>
  <c r="L450" i="5"/>
  <c r="N450" i="5" s="1"/>
  <c r="L452" i="5"/>
  <c r="N452" i="5" s="1"/>
  <c r="L454" i="5"/>
  <c r="N454" i="5" s="1"/>
  <c r="L456" i="5"/>
  <c r="N456" i="5" s="1"/>
  <c r="L463" i="5"/>
  <c r="N463" i="5" s="1"/>
  <c r="L465" i="5"/>
  <c r="N465" i="5" s="1"/>
  <c r="L467" i="5"/>
  <c r="N467" i="5" s="1"/>
  <c r="L469" i="5"/>
  <c r="N469" i="5" s="1"/>
  <c r="L471" i="5"/>
  <c r="N471" i="5" s="1"/>
  <c r="L473" i="5"/>
  <c r="N473" i="5" s="1"/>
  <c r="L475" i="5"/>
  <c r="N475" i="5" s="1"/>
  <c r="L477" i="5"/>
  <c r="N477" i="5" s="1"/>
  <c r="L479" i="5"/>
  <c r="N479" i="5" s="1"/>
  <c r="L481" i="5"/>
  <c r="N481" i="5" s="1"/>
  <c r="L483" i="5"/>
  <c r="N483" i="5" s="1"/>
  <c r="L485" i="5"/>
  <c r="N485" i="5" s="1"/>
  <c r="L487" i="5"/>
  <c r="N487" i="5" s="1"/>
  <c r="L489" i="5"/>
  <c r="N489" i="5" s="1"/>
  <c r="L491" i="5"/>
  <c r="N491" i="5" s="1"/>
  <c r="L493" i="5"/>
  <c r="N493" i="5" s="1"/>
  <c r="L416" i="5"/>
  <c r="N416" i="5" s="1"/>
  <c r="L420" i="5"/>
  <c r="N420" i="5" s="1"/>
  <c r="L427" i="5"/>
  <c r="N427" i="5" s="1"/>
  <c r="L431" i="5"/>
  <c r="N431" i="5" s="1"/>
  <c r="L435" i="5"/>
  <c r="N435" i="5" s="1"/>
  <c r="L439" i="5"/>
  <c r="N439" i="5" s="1"/>
  <c r="L443" i="5"/>
  <c r="N443" i="5" s="1"/>
  <c r="L447" i="5"/>
  <c r="N447" i="5" s="1"/>
  <c r="L451" i="5"/>
  <c r="N451" i="5" s="1"/>
  <c r="L455" i="5"/>
  <c r="N455" i="5" s="1"/>
  <c r="L462" i="5"/>
  <c r="L466" i="5"/>
  <c r="N466" i="5" s="1"/>
  <c r="L470" i="5"/>
  <c r="N470" i="5" s="1"/>
  <c r="L474" i="5"/>
  <c r="N474" i="5" s="1"/>
  <c r="L478" i="5"/>
  <c r="N478" i="5" s="1"/>
  <c r="L482" i="5"/>
  <c r="N482" i="5" s="1"/>
  <c r="L486" i="5"/>
  <c r="N486" i="5" s="1"/>
  <c r="L490" i="5"/>
  <c r="N490" i="5" s="1"/>
  <c r="L494" i="5"/>
  <c r="N494" i="5" s="1"/>
  <c r="L496" i="5"/>
  <c r="N496" i="5" s="1"/>
  <c r="L498" i="5"/>
  <c r="N498" i="5" s="1"/>
  <c r="L500" i="5"/>
  <c r="N500" i="5" s="1"/>
  <c r="L507" i="5"/>
  <c r="N507" i="5" s="1"/>
  <c r="L509" i="5"/>
  <c r="N509" i="5" s="1"/>
  <c r="L511" i="5"/>
  <c r="N511" i="5" s="1"/>
  <c r="L513" i="5"/>
  <c r="N513" i="5" s="1"/>
  <c r="L515" i="5"/>
  <c r="N515" i="5" s="1"/>
  <c r="L517" i="5"/>
  <c r="N517" i="5" s="1"/>
  <c r="L519" i="5"/>
  <c r="N519" i="5" s="1"/>
  <c r="L521" i="5"/>
  <c r="N521" i="5" s="1"/>
  <c r="L523" i="5"/>
  <c r="N523" i="5" s="1"/>
  <c r="L530" i="5"/>
  <c r="N530" i="5" s="1"/>
  <c r="L532" i="5"/>
  <c r="N532" i="5" s="1"/>
  <c r="L534" i="5"/>
  <c r="N534" i="5" s="1"/>
  <c r="L536" i="5"/>
  <c r="N536" i="5" s="1"/>
  <c r="L538" i="5"/>
  <c r="N538" i="5" s="1"/>
  <c r="L540" i="5"/>
  <c r="N540" i="5" s="1"/>
  <c r="L542" i="5"/>
  <c r="N542" i="5" s="1"/>
  <c r="L544" i="5"/>
  <c r="N544" i="5" s="1"/>
  <c r="L546" i="5"/>
  <c r="N546" i="5" s="1"/>
  <c r="L548" i="5"/>
  <c r="N548" i="5" s="1"/>
  <c r="L550" i="5"/>
  <c r="N550" i="5" s="1"/>
  <c r="L552" i="5"/>
  <c r="N552" i="5" s="1"/>
  <c r="L554" i="5"/>
  <c r="N554" i="5" s="1"/>
  <c r="L556" i="5"/>
  <c r="N556" i="5" s="1"/>
  <c r="L558" i="5"/>
  <c r="N558" i="5" s="1"/>
  <c r="L560" i="5"/>
  <c r="N560" i="5" s="1"/>
  <c r="L562" i="5"/>
  <c r="N562" i="5" s="1"/>
  <c r="L564" i="5"/>
  <c r="N564" i="5" s="1"/>
  <c r="L566" i="5"/>
  <c r="N566" i="5" s="1"/>
  <c r="L573" i="5"/>
  <c r="N573" i="5" s="1"/>
  <c r="L575" i="5"/>
  <c r="N575" i="5" s="1"/>
  <c r="L577" i="5"/>
  <c r="N577" i="5" s="1"/>
  <c r="L579" i="5"/>
  <c r="N579" i="5" s="1"/>
  <c r="L581" i="5"/>
  <c r="N581" i="5" s="1"/>
  <c r="L583" i="5"/>
  <c r="N583" i="5" s="1"/>
  <c r="L585" i="5"/>
  <c r="N585" i="5" s="1"/>
  <c r="L587" i="5"/>
  <c r="N587" i="5" s="1"/>
  <c r="L589" i="5"/>
  <c r="N589" i="5" s="1"/>
  <c r="L591" i="5"/>
  <c r="N591" i="5" s="1"/>
  <c r="L593" i="5"/>
  <c r="N593" i="5" s="1"/>
  <c r="L595" i="5"/>
  <c r="N595" i="5" s="1"/>
  <c r="L602" i="5"/>
  <c r="N602" i="5" s="1"/>
  <c r="L604" i="5"/>
  <c r="N604" i="5" s="1"/>
  <c r="L606" i="5"/>
  <c r="N606" i="5" s="1"/>
  <c r="L608" i="5"/>
  <c r="N608" i="5" s="1"/>
  <c r="L610" i="5"/>
  <c r="N610" i="5" s="1"/>
  <c r="L612" i="5"/>
  <c r="N612" i="5" s="1"/>
  <c r="L614" i="5"/>
  <c r="N614" i="5" s="1"/>
  <c r="L616" i="5"/>
  <c r="N616" i="5" s="1"/>
  <c r="L618" i="5"/>
  <c r="N618" i="5" s="1"/>
  <c r="L620" i="5"/>
  <c r="N620" i="5" s="1"/>
  <c r="L622" i="5"/>
  <c r="N622" i="5" s="1"/>
  <c r="L624" i="5"/>
  <c r="N624" i="5" s="1"/>
  <c r="L631" i="5"/>
  <c r="N631" i="5" s="1"/>
  <c r="L633" i="5"/>
  <c r="N633" i="5" s="1"/>
  <c r="L635" i="5"/>
  <c r="N635" i="5" s="1"/>
  <c r="L637" i="5"/>
  <c r="N637" i="5" s="1"/>
  <c r="L639" i="5"/>
  <c r="N639" i="5" s="1"/>
  <c r="L641" i="5"/>
  <c r="N641" i="5" s="1"/>
  <c r="L643" i="5"/>
  <c r="N643" i="5" s="1"/>
  <c r="L645" i="5"/>
  <c r="N645" i="5" s="1"/>
  <c r="L647" i="5"/>
  <c r="N647" i="5" s="1"/>
  <c r="L649" i="5"/>
  <c r="N649" i="5" s="1"/>
  <c r="L651" i="5"/>
  <c r="N651" i="5" s="1"/>
  <c r="L658" i="5"/>
  <c r="N658" i="5" s="1"/>
  <c r="L660" i="5"/>
  <c r="N660" i="5" s="1"/>
  <c r="L662" i="5"/>
  <c r="N662" i="5" s="1"/>
  <c r="L664" i="5"/>
  <c r="N664" i="5" s="1"/>
  <c r="L666" i="5"/>
  <c r="N666" i="5" s="1"/>
  <c r="L668" i="5"/>
  <c r="N668" i="5" s="1"/>
  <c r="L670" i="5"/>
  <c r="N670" i="5" s="1"/>
  <c r="L672" i="5"/>
  <c r="N672" i="5" s="1"/>
  <c r="L674" i="5"/>
  <c r="N674" i="5" s="1"/>
  <c r="L676" i="5"/>
  <c r="N676" i="5" s="1"/>
  <c r="L683" i="5"/>
  <c r="N683" i="5" s="1"/>
  <c r="L685" i="5"/>
  <c r="N685" i="5" s="1"/>
  <c r="L687" i="5"/>
  <c r="N687" i="5" s="1"/>
  <c r="L689" i="5"/>
  <c r="N689" i="5" s="1"/>
  <c r="L691" i="5"/>
  <c r="N691" i="5" s="1"/>
  <c r="L693" i="5"/>
  <c r="N693" i="5" s="1"/>
  <c r="L695" i="5"/>
  <c r="N695" i="5" s="1"/>
  <c r="L697" i="5"/>
  <c r="N697" i="5" s="1"/>
  <c r="L699" i="5"/>
  <c r="N699" i="5" s="1"/>
  <c r="L701" i="5"/>
  <c r="N701" i="5" s="1"/>
  <c r="L703" i="5"/>
  <c r="N703" i="5" s="1"/>
  <c r="L705" i="5"/>
  <c r="N705" i="5" s="1"/>
  <c r="L707" i="5"/>
  <c r="N707" i="5" s="1"/>
  <c r="L709" i="5"/>
  <c r="N709" i="5" s="1"/>
  <c r="L711" i="5"/>
  <c r="N711" i="5" s="1"/>
  <c r="L713" i="5"/>
  <c r="N713" i="5" s="1"/>
  <c r="L715" i="5"/>
  <c r="N715" i="5" s="1"/>
  <c r="L717" i="5"/>
  <c r="N717" i="5" s="1"/>
  <c r="L719" i="5"/>
  <c r="N719" i="5" s="1"/>
  <c r="L724" i="5"/>
  <c r="L726" i="5"/>
  <c r="N726" i="5" s="1"/>
  <c r="L728" i="5"/>
  <c r="N728" i="5" s="1"/>
  <c r="L730" i="5"/>
  <c r="N730" i="5" s="1"/>
  <c r="L732" i="5"/>
  <c r="N732" i="5" s="1"/>
  <c r="L734" i="5"/>
  <c r="N734" i="5" s="1"/>
  <c r="L736" i="5"/>
  <c r="N736" i="5" s="1"/>
  <c r="L738" i="5"/>
  <c r="N738" i="5" s="1"/>
  <c r="L740" i="5"/>
  <c r="N740" i="5" s="1"/>
  <c r="L742" i="5"/>
  <c r="N742" i="5" s="1"/>
  <c r="L744" i="5"/>
  <c r="N744" i="5" s="1"/>
  <c r="L746" i="5"/>
  <c r="N746" i="5" s="1"/>
  <c r="L748" i="5"/>
  <c r="N748" i="5" s="1"/>
  <c r="L753" i="5"/>
  <c r="L755" i="5"/>
  <c r="N755" i="5" s="1"/>
  <c r="L757" i="5"/>
  <c r="N757" i="5" s="1"/>
  <c r="L759" i="5"/>
  <c r="N759" i="5" s="1"/>
  <c r="L761" i="5"/>
  <c r="N761" i="5" s="1"/>
  <c r="L763" i="5"/>
  <c r="N763" i="5" s="1"/>
  <c r="L765" i="5"/>
  <c r="N765" i="5" s="1"/>
  <c r="L767" i="5"/>
  <c r="N767" i="5" s="1"/>
  <c r="L769" i="5"/>
  <c r="N769" i="5" s="1"/>
  <c r="L771" i="5"/>
  <c r="N771" i="5" s="1"/>
  <c r="L773" i="5"/>
  <c r="N773" i="5" s="1"/>
  <c r="L775" i="5"/>
  <c r="N775" i="5" s="1"/>
  <c r="L777" i="5"/>
  <c r="N777" i="5" s="1"/>
  <c r="L779" i="5"/>
  <c r="N779" i="5" s="1"/>
  <c r="L816" i="5"/>
  <c r="N816" i="5" s="1"/>
  <c r="L818" i="5"/>
  <c r="N818" i="5" s="1"/>
  <c r="L820" i="5"/>
  <c r="N820" i="5" s="1"/>
  <c r="L822" i="5"/>
  <c r="N822" i="5" s="1"/>
  <c r="L824" i="5"/>
  <c r="N824" i="5" s="1"/>
  <c r="L826" i="5"/>
  <c r="N826" i="5" s="1"/>
  <c r="L828" i="5"/>
  <c r="N828" i="5" s="1"/>
  <c r="L830" i="5"/>
  <c r="N830" i="5" s="1"/>
  <c r="L832" i="5"/>
  <c r="N832" i="5" s="1"/>
  <c r="L834" i="5"/>
  <c r="N834" i="5" s="1"/>
  <c r="L836" i="5"/>
  <c r="N836" i="5" s="1"/>
  <c r="L838" i="5"/>
  <c r="N838" i="5" s="1"/>
  <c r="L840" i="5"/>
  <c r="N840" i="5" s="1"/>
  <c r="L842" i="5"/>
  <c r="N842" i="5" s="1"/>
  <c r="L844" i="5"/>
  <c r="N844" i="5" s="1"/>
  <c r="L846" i="5"/>
  <c r="N846" i="5" s="1"/>
  <c r="L848" i="5"/>
  <c r="N848" i="5" s="1"/>
  <c r="L855" i="5"/>
  <c r="N855" i="5" s="1"/>
  <c r="L857" i="5"/>
  <c r="N857" i="5" s="1"/>
  <c r="L859" i="5"/>
  <c r="N859" i="5" s="1"/>
  <c r="L861" i="5"/>
  <c r="N861" i="5" s="1"/>
  <c r="L863" i="5"/>
  <c r="N863" i="5" s="1"/>
  <c r="L865" i="5"/>
  <c r="N865" i="5" s="1"/>
  <c r="L867" i="5"/>
  <c r="N867" i="5" s="1"/>
  <c r="L869" i="5"/>
  <c r="N869" i="5" s="1"/>
  <c r="L871" i="5"/>
  <c r="N871" i="5" s="1"/>
  <c r="L873" i="5"/>
  <c r="N873" i="5" s="1"/>
  <c r="L875" i="5"/>
  <c r="N875" i="5" s="1"/>
  <c r="L877" i="5"/>
  <c r="N877" i="5" s="1"/>
  <c r="L879" i="5"/>
  <c r="N879" i="5" s="1"/>
  <c r="L886" i="5"/>
  <c r="N886" i="5" s="1"/>
  <c r="L888" i="5"/>
  <c r="N888" i="5" s="1"/>
  <c r="L890" i="5"/>
  <c r="N890" i="5" s="1"/>
  <c r="L892" i="5"/>
  <c r="N892" i="5" s="1"/>
  <c r="L894" i="5"/>
  <c r="N894" i="5" s="1"/>
  <c r="L896" i="5"/>
  <c r="N896" i="5" s="1"/>
  <c r="L898" i="5"/>
  <c r="N898" i="5" s="1"/>
  <c r="L900" i="5"/>
  <c r="N900" i="5" s="1"/>
  <c r="L902" i="5"/>
  <c r="N902" i="5" s="1"/>
  <c r="L904" i="5"/>
  <c r="N904" i="5" s="1"/>
  <c r="L906" i="5"/>
  <c r="N906" i="5" s="1"/>
  <c r="L913" i="5"/>
  <c r="N913" i="5" s="1"/>
  <c r="L915" i="5"/>
  <c r="N915" i="5" s="1"/>
  <c r="L917" i="5"/>
  <c r="N917" i="5" s="1"/>
  <c r="L919" i="5"/>
  <c r="N919" i="5" s="1"/>
  <c r="L921" i="5"/>
  <c r="N921" i="5" s="1"/>
  <c r="L923" i="5"/>
  <c r="N923" i="5" s="1"/>
  <c r="L925" i="5"/>
  <c r="N925" i="5" s="1"/>
  <c r="L927" i="5"/>
  <c r="N927" i="5" s="1"/>
  <c r="L929" i="5"/>
  <c r="N929" i="5" s="1"/>
  <c r="L931" i="5"/>
  <c r="N931" i="5" s="1"/>
  <c r="L933" i="5"/>
  <c r="N933" i="5" s="1"/>
  <c r="L940" i="5"/>
  <c r="N940" i="5" s="1"/>
  <c r="L942" i="5"/>
  <c r="N942" i="5" s="1"/>
  <c r="L944" i="5"/>
  <c r="N944" i="5" s="1"/>
  <c r="L946" i="5"/>
  <c r="N946" i="5" s="1"/>
  <c r="L948" i="5"/>
  <c r="N948" i="5" s="1"/>
  <c r="L950" i="5"/>
  <c r="N950" i="5" s="1"/>
  <c r="L952" i="5"/>
  <c r="N952" i="5" s="1"/>
  <c r="L959" i="5"/>
  <c r="N959" i="5" s="1"/>
  <c r="L961" i="5"/>
  <c r="N961" i="5" s="1"/>
  <c r="L963" i="5"/>
  <c r="N963" i="5" s="1"/>
  <c r="L965" i="5"/>
  <c r="N965" i="5" s="1"/>
  <c r="L967" i="5"/>
  <c r="N967" i="5" s="1"/>
  <c r="L969" i="5"/>
  <c r="N969" i="5" s="1"/>
  <c r="L971" i="5"/>
  <c r="N971" i="5" s="1"/>
  <c r="L973" i="5"/>
  <c r="N973" i="5" s="1"/>
  <c r="L975" i="5"/>
  <c r="N975" i="5" s="1"/>
  <c r="L977" i="5"/>
  <c r="N977" i="5" s="1"/>
  <c r="L979" i="5"/>
  <c r="N979" i="5" s="1"/>
  <c r="L981" i="5"/>
  <c r="N981" i="5" s="1"/>
  <c r="L983" i="5"/>
  <c r="N983" i="5" s="1"/>
  <c r="L985" i="5"/>
  <c r="N985" i="5" s="1"/>
  <c r="L987" i="5"/>
  <c r="N987" i="5" s="1"/>
  <c r="L994" i="5"/>
  <c r="N994" i="5" s="1"/>
  <c r="L996" i="5"/>
  <c r="N996" i="5" s="1"/>
  <c r="L998" i="5"/>
  <c r="N998" i="5" s="1"/>
  <c r="L1000" i="5"/>
  <c r="N1000" i="5" s="1"/>
  <c r="L1002" i="5"/>
  <c r="N1002" i="5" s="1"/>
  <c r="L1004" i="5"/>
  <c r="N1004" i="5" s="1"/>
  <c r="L1006" i="5"/>
  <c r="N1006" i="5" s="1"/>
  <c r="L1008" i="5"/>
  <c r="N1008" i="5" s="1"/>
  <c r="L1010" i="5"/>
  <c r="N1010" i="5" s="1"/>
  <c r="L1012" i="5"/>
  <c r="N1012" i="5" s="1"/>
  <c r="L1014" i="5"/>
  <c r="N1014" i="5" s="1"/>
  <c r="L1016" i="5"/>
  <c r="N1016" i="5" s="1"/>
  <c r="L1018" i="5"/>
  <c r="N1018" i="5" s="1"/>
  <c r="L1020" i="5"/>
  <c r="N1020" i="5" s="1"/>
  <c r="L1022" i="5"/>
  <c r="N1022" i="5" s="1"/>
  <c r="L1024" i="5"/>
  <c r="N1024" i="5" s="1"/>
  <c r="L786" i="5"/>
  <c r="N786" i="5" s="1"/>
  <c r="L788" i="5"/>
  <c r="N788" i="5" s="1"/>
  <c r="L790" i="5"/>
  <c r="N790" i="5" s="1"/>
  <c r="L792" i="5"/>
  <c r="N792" i="5" s="1"/>
  <c r="L794" i="5"/>
  <c r="N794" i="5" s="1"/>
  <c r="L796" i="5"/>
  <c r="N796" i="5" s="1"/>
  <c r="L798" i="5"/>
  <c r="N798" i="5" s="1"/>
  <c r="L800" i="5"/>
  <c r="N800" i="5" s="1"/>
  <c r="L802" i="5"/>
  <c r="N802" i="5" s="1"/>
  <c r="L804" i="5"/>
  <c r="N804" i="5" s="1"/>
  <c r="L418" i="5"/>
  <c r="N418" i="5" s="1"/>
  <c r="L425" i="5"/>
  <c r="L429" i="5"/>
  <c r="N429" i="5" s="1"/>
  <c r="L433" i="5"/>
  <c r="N433" i="5" s="1"/>
  <c r="L437" i="5"/>
  <c r="N437" i="5" s="1"/>
  <c r="L441" i="5"/>
  <c r="N441" i="5" s="1"/>
  <c r="L445" i="5"/>
  <c r="N445" i="5" s="1"/>
  <c r="L449" i="5"/>
  <c r="N449" i="5" s="1"/>
  <c r="L453" i="5"/>
  <c r="N453" i="5" s="1"/>
  <c r="L457" i="5"/>
  <c r="N457" i="5" s="1"/>
  <c r="L464" i="5"/>
  <c r="N464" i="5" s="1"/>
  <c r="L468" i="5"/>
  <c r="N468" i="5" s="1"/>
  <c r="L472" i="5"/>
  <c r="N472" i="5" s="1"/>
  <c r="L476" i="5"/>
  <c r="N476" i="5" s="1"/>
  <c r="L480" i="5"/>
  <c r="N480" i="5" s="1"/>
  <c r="L484" i="5"/>
  <c r="N484" i="5" s="1"/>
  <c r="L488" i="5"/>
  <c r="N488" i="5" s="1"/>
  <c r="L492" i="5"/>
  <c r="N492" i="5" s="1"/>
  <c r="L495" i="5"/>
  <c r="N495" i="5" s="1"/>
  <c r="L497" i="5"/>
  <c r="N497" i="5" s="1"/>
  <c r="L499" i="5"/>
  <c r="N499" i="5" s="1"/>
  <c r="L501" i="5"/>
  <c r="N501" i="5" s="1"/>
  <c r="L506" i="5"/>
  <c r="L508" i="5"/>
  <c r="N508" i="5" s="1"/>
  <c r="L510" i="5"/>
  <c r="N510" i="5" s="1"/>
  <c r="L512" i="5"/>
  <c r="N512" i="5" s="1"/>
  <c r="L514" i="5"/>
  <c r="N514" i="5" s="1"/>
  <c r="L516" i="5"/>
  <c r="N516" i="5" s="1"/>
  <c r="L518" i="5"/>
  <c r="N518" i="5" s="1"/>
  <c r="L520" i="5"/>
  <c r="N520" i="5" s="1"/>
  <c r="L522" i="5"/>
  <c r="N522" i="5" s="1"/>
  <c r="L524" i="5"/>
  <c r="N524" i="5" s="1"/>
  <c r="L529" i="5"/>
  <c r="L531" i="5"/>
  <c r="N531" i="5" s="1"/>
  <c r="L533" i="5"/>
  <c r="N533" i="5" s="1"/>
  <c r="L535" i="5"/>
  <c r="N535" i="5" s="1"/>
  <c r="L537" i="5"/>
  <c r="N537" i="5" s="1"/>
  <c r="L539" i="5"/>
  <c r="N539" i="5" s="1"/>
  <c r="L541" i="5"/>
  <c r="N541" i="5" s="1"/>
  <c r="L543" i="5"/>
  <c r="N543" i="5" s="1"/>
  <c r="L545" i="5"/>
  <c r="N545" i="5" s="1"/>
  <c r="L547" i="5"/>
  <c r="N547" i="5" s="1"/>
  <c r="L549" i="5"/>
  <c r="N549" i="5" s="1"/>
  <c r="L551" i="5"/>
  <c r="N551" i="5" s="1"/>
  <c r="L553" i="5"/>
  <c r="N553" i="5" s="1"/>
  <c r="L555" i="5"/>
  <c r="N555" i="5" s="1"/>
  <c r="L557" i="5"/>
  <c r="N557" i="5" s="1"/>
  <c r="L559" i="5"/>
  <c r="N559" i="5" s="1"/>
  <c r="L561" i="5"/>
  <c r="N561" i="5" s="1"/>
  <c r="L563" i="5"/>
  <c r="N563" i="5" s="1"/>
  <c r="L565" i="5"/>
  <c r="N565" i="5" s="1"/>
  <c r="L567" i="5"/>
  <c r="N567" i="5" s="1"/>
  <c r="L572" i="5"/>
  <c r="L574" i="5"/>
  <c r="N574" i="5" s="1"/>
  <c r="L576" i="5"/>
  <c r="N576" i="5" s="1"/>
  <c r="L578" i="5"/>
  <c r="N578" i="5" s="1"/>
  <c r="L580" i="5"/>
  <c r="N580" i="5" s="1"/>
  <c r="L582" i="5"/>
  <c r="N582" i="5" s="1"/>
  <c r="L584" i="5"/>
  <c r="N584" i="5" s="1"/>
  <c r="L586" i="5"/>
  <c r="N586" i="5" s="1"/>
  <c r="L588" i="5"/>
  <c r="N588" i="5" s="1"/>
  <c r="L590" i="5"/>
  <c r="N590" i="5" s="1"/>
  <c r="L592" i="5"/>
  <c r="N592" i="5" s="1"/>
  <c r="L594" i="5"/>
  <c r="N594" i="5" s="1"/>
  <c r="L596" i="5"/>
  <c r="N596" i="5" s="1"/>
  <c r="L601" i="5"/>
  <c r="L603" i="5"/>
  <c r="N603" i="5" s="1"/>
  <c r="L605" i="5"/>
  <c r="N605" i="5" s="1"/>
  <c r="L607" i="5"/>
  <c r="N607" i="5" s="1"/>
  <c r="L609" i="5"/>
  <c r="N609" i="5" s="1"/>
  <c r="L611" i="5"/>
  <c r="N611" i="5" s="1"/>
  <c r="L613" i="5"/>
  <c r="N613" i="5" s="1"/>
  <c r="L615" i="5"/>
  <c r="N615" i="5" s="1"/>
  <c r="L617" i="5"/>
  <c r="N617" i="5" s="1"/>
  <c r="L619" i="5"/>
  <c r="N619" i="5" s="1"/>
  <c r="L621" i="5"/>
  <c r="N621" i="5" s="1"/>
  <c r="L623" i="5"/>
  <c r="N623" i="5" s="1"/>
  <c r="L625" i="5"/>
  <c r="N625" i="5" s="1"/>
  <c r="L630" i="5"/>
  <c r="L632" i="5"/>
  <c r="N632" i="5" s="1"/>
  <c r="L634" i="5"/>
  <c r="N634" i="5" s="1"/>
  <c r="L636" i="5"/>
  <c r="N636" i="5" s="1"/>
  <c r="L638" i="5"/>
  <c r="N638" i="5" s="1"/>
  <c r="L640" i="5"/>
  <c r="N640" i="5" s="1"/>
  <c r="L642" i="5"/>
  <c r="N642" i="5" s="1"/>
  <c r="L644" i="5"/>
  <c r="N644" i="5" s="1"/>
  <c r="L646" i="5"/>
  <c r="N646" i="5" s="1"/>
  <c r="L648" i="5"/>
  <c r="N648" i="5" s="1"/>
  <c r="L650" i="5"/>
  <c r="N650" i="5" s="1"/>
  <c r="L652" i="5"/>
  <c r="N652" i="5" s="1"/>
  <c r="L657" i="5"/>
  <c r="L659" i="5"/>
  <c r="N659" i="5" s="1"/>
  <c r="L661" i="5"/>
  <c r="N661" i="5" s="1"/>
  <c r="L663" i="5"/>
  <c r="N663" i="5" s="1"/>
  <c r="L665" i="5"/>
  <c r="N665" i="5" s="1"/>
  <c r="L667" i="5"/>
  <c r="N667" i="5" s="1"/>
  <c r="L669" i="5"/>
  <c r="N669" i="5" s="1"/>
  <c r="L671" i="5"/>
  <c r="N671" i="5" s="1"/>
  <c r="L673" i="5"/>
  <c r="N673" i="5" s="1"/>
  <c r="L675" i="5"/>
  <c r="N675" i="5" s="1"/>
  <c r="L677" i="5"/>
  <c r="N677" i="5" s="1"/>
  <c r="L682" i="5"/>
  <c r="L684" i="5"/>
  <c r="N684" i="5" s="1"/>
  <c r="L686" i="5"/>
  <c r="N686" i="5" s="1"/>
  <c r="L688" i="5"/>
  <c r="N688" i="5" s="1"/>
  <c r="L690" i="5"/>
  <c r="N690" i="5" s="1"/>
  <c r="L692" i="5"/>
  <c r="N692" i="5" s="1"/>
  <c r="L694" i="5"/>
  <c r="N694" i="5" s="1"/>
  <c r="L696" i="5"/>
  <c r="N696" i="5" s="1"/>
  <c r="L698" i="5"/>
  <c r="N698" i="5" s="1"/>
  <c r="L700" i="5"/>
  <c r="N700" i="5" s="1"/>
  <c r="L702" i="5"/>
  <c r="N702" i="5" s="1"/>
  <c r="L704" i="5"/>
  <c r="N704" i="5" s="1"/>
  <c r="L706" i="5"/>
  <c r="N706" i="5" s="1"/>
  <c r="L708" i="5"/>
  <c r="N708" i="5" s="1"/>
  <c r="L710" i="5"/>
  <c r="N710" i="5" s="1"/>
  <c r="L712" i="5"/>
  <c r="N712" i="5" s="1"/>
  <c r="L714" i="5"/>
  <c r="N714" i="5" s="1"/>
  <c r="L716" i="5"/>
  <c r="N716" i="5" s="1"/>
  <c r="L718" i="5"/>
  <c r="N718" i="5" s="1"/>
  <c r="L725" i="5"/>
  <c r="N725" i="5" s="1"/>
  <c r="L727" i="5"/>
  <c r="N727" i="5" s="1"/>
  <c r="L729" i="5"/>
  <c r="N729" i="5" s="1"/>
  <c r="L731" i="5"/>
  <c r="N731" i="5" s="1"/>
  <c r="L733" i="5"/>
  <c r="N733" i="5" s="1"/>
  <c r="L735" i="5"/>
  <c r="N735" i="5" s="1"/>
  <c r="L737" i="5"/>
  <c r="N737" i="5" s="1"/>
  <c r="L739" i="5"/>
  <c r="N739" i="5" s="1"/>
  <c r="L741" i="5"/>
  <c r="N741" i="5" s="1"/>
  <c r="L743" i="5"/>
  <c r="N743" i="5" s="1"/>
  <c r="L745" i="5"/>
  <c r="N745" i="5" s="1"/>
  <c r="L747" i="5"/>
  <c r="N747" i="5" s="1"/>
  <c r="L754" i="5"/>
  <c r="N754" i="5" s="1"/>
  <c r="L756" i="5"/>
  <c r="N756" i="5" s="1"/>
  <c r="L758" i="5"/>
  <c r="N758" i="5" s="1"/>
  <c r="L760" i="5"/>
  <c r="N760" i="5" s="1"/>
  <c r="L762" i="5"/>
  <c r="N762" i="5" s="1"/>
  <c r="L764" i="5"/>
  <c r="N764" i="5" s="1"/>
  <c r="L766" i="5"/>
  <c r="N766" i="5" s="1"/>
  <c r="L768" i="5"/>
  <c r="N768" i="5" s="1"/>
  <c r="L770" i="5"/>
  <c r="N770" i="5" s="1"/>
  <c r="L772" i="5"/>
  <c r="N772" i="5" s="1"/>
  <c r="L774" i="5"/>
  <c r="N774" i="5" s="1"/>
  <c r="L776" i="5"/>
  <c r="N776" i="5" s="1"/>
  <c r="L778" i="5"/>
  <c r="N778" i="5" s="1"/>
  <c r="L780" i="5"/>
  <c r="N780" i="5" s="1"/>
  <c r="L815" i="5"/>
  <c r="L817" i="5"/>
  <c r="N817" i="5" s="1"/>
  <c r="L819" i="5"/>
  <c r="N819" i="5" s="1"/>
  <c r="L821" i="5"/>
  <c r="N821" i="5" s="1"/>
  <c r="L823" i="5"/>
  <c r="N823" i="5" s="1"/>
  <c r="L825" i="5"/>
  <c r="N825" i="5" s="1"/>
  <c r="L827" i="5"/>
  <c r="N827" i="5" s="1"/>
  <c r="L829" i="5"/>
  <c r="N829" i="5" s="1"/>
  <c r="L831" i="5"/>
  <c r="N831" i="5" s="1"/>
  <c r="L833" i="5"/>
  <c r="N833" i="5" s="1"/>
  <c r="L835" i="5"/>
  <c r="N835" i="5" s="1"/>
  <c r="L837" i="5"/>
  <c r="N837" i="5" s="1"/>
  <c r="L839" i="5"/>
  <c r="N839" i="5" s="1"/>
  <c r="L841" i="5"/>
  <c r="N841" i="5" s="1"/>
  <c r="L843" i="5"/>
  <c r="N843" i="5" s="1"/>
  <c r="L845" i="5"/>
  <c r="N845" i="5" s="1"/>
  <c r="L847" i="5"/>
  <c r="N847" i="5" s="1"/>
  <c r="L849" i="5"/>
  <c r="N849" i="5" s="1"/>
  <c r="L854" i="5"/>
  <c r="L856" i="5"/>
  <c r="N856" i="5" s="1"/>
  <c r="L858" i="5"/>
  <c r="N858" i="5" s="1"/>
  <c r="L860" i="5"/>
  <c r="N860" i="5" s="1"/>
  <c r="L862" i="5"/>
  <c r="N862" i="5" s="1"/>
  <c r="L864" i="5"/>
  <c r="N864" i="5" s="1"/>
  <c r="L866" i="5"/>
  <c r="N866" i="5" s="1"/>
  <c r="L868" i="5"/>
  <c r="N868" i="5" s="1"/>
  <c r="L870" i="5"/>
  <c r="N870" i="5" s="1"/>
  <c r="L872" i="5"/>
  <c r="N872" i="5" s="1"/>
  <c r="L874" i="5"/>
  <c r="N874" i="5" s="1"/>
  <c r="L876" i="5"/>
  <c r="N876" i="5" s="1"/>
  <c r="L878" i="5"/>
  <c r="N878" i="5" s="1"/>
  <c r="L880" i="5"/>
  <c r="N880" i="5" s="1"/>
  <c r="L885" i="5"/>
  <c r="L887" i="5"/>
  <c r="N887" i="5" s="1"/>
  <c r="L889" i="5"/>
  <c r="N889" i="5" s="1"/>
  <c r="L891" i="5"/>
  <c r="N891" i="5" s="1"/>
  <c r="L893" i="5"/>
  <c r="N893" i="5" s="1"/>
  <c r="L895" i="5"/>
  <c r="N895" i="5" s="1"/>
  <c r="L897" i="5"/>
  <c r="N897" i="5" s="1"/>
  <c r="L899" i="5"/>
  <c r="N899" i="5" s="1"/>
  <c r="L901" i="5"/>
  <c r="N901" i="5" s="1"/>
  <c r="L903" i="5"/>
  <c r="N903" i="5" s="1"/>
  <c r="L905" i="5"/>
  <c r="N905" i="5" s="1"/>
  <c r="L907" i="5"/>
  <c r="N907" i="5" s="1"/>
  <c r="L912" i="5"/>
  <c r="L914" i="5"/>
  <c r="N914" i="5" s="1"/>
  <c r="L916" i="5"/>
  <c r="N916" i="5" s="1"/>
  <c r="L918" i="5"/>
  <c r="N918" i="5" s="1"/>
  <c r="L920" i="5"/>
  <c r="N920" i="5" s="1"/>
  <c r="L922" i="5"/>
  <c r="N922" i="5" s="1"/>
  <c r="L924" i="5"/>
  <c r="N924" i="5" s="1"/>
  <c r="L926" i="5"/>
  <c r="N926" i="5" s="1"/>
  <c r="L928" i="5"/>
  <c r="N928" i="5" s="1"/>
  <c r="L930" i="5"/>
  <c r="N930" i="5" s="1"/>
  <c r="L932" i="5"/>
  <c r="N932" i="5" s="1"/>
  <c r="L934" i="5"/>
  <c r="N934" i="5" s="1"/>
  <c r="L939" i="5"/>
  <c r="L941" i="5"/>
  <c r="N941" i="5" s="1"/>
  <c r="L943" i="5"/>
  <c r="N943" i="5" s="1"/>
  <c r="L945" i="5"/>
  <c r="N945" i="5" s="1"/>
  <c r="L947" i="5"/>
  <c r="N947" i="5" s="1"/>
  <c r="L949" i="5"/>
  <c r="N949" i="5" s="1"/>
  <c r="L951" i="5"/>
  <c r="N951" i="5" s="1"/>
  <c r="L953" i="5"/>
  <c r="N953" i="5" s="1"/>
  <c r="L958" i="5"/>
  <c r="L960" i="5"/>
  <c r="N960" i="5" s="1"/>
  <c r="L962" i="5"/>
  <c r="N962" i="5" s="1"/>
  <c r="L964" i="5"/>
  <c r="N964" i="5" s="1"/>
  <c r="L966" i="5"/>
  <c r="N966" i="5" s="1"/>
  <c r="L968" i="5"/>
  <c r="N968" i="5" s="1"/>
  <c r="L970" i="5"/>
  <c r="N970" i="5" s="1"/>
  <c r="L972" i="5"/>
  <c r="N972" i="5" s="1"/>
  <c r="L974" i="5"/>
  <c r="N974" i="5" s="1"/>
  <c r="L976" i="5"/>
  <c r="N976" i="5" s="1"/>
  <c r="L978" i="5"/>
  <c r="N978" i="5" s="1"/>
  <c r="L980" i="5"/>
  <c r="N980" i="5" s="1"/>
  <c r="L982" i="5"/>
  <c r="N982" i="5" s="1"/>
  <c r="L984" i="5"/>
  <c r="N984" i="5" s="1"/>
  <c r="L986" i="5"/>
  <c r="N986" i="5" s="1"/>
  <c r="L988" i="5"/>
  <c r="N988" i="5" s="1"/>
  <c r="L993" i="5"/>
  <c r="L995" i="5"/>
  <c r="N995" i="5" s="1"/>
  <c r="L997" i="5"/>
  <c r="N997" i="5" s="1"/>
  <c r="L999" i="5"/>
  <c r="N999" i="5" s="1"/>
  <c r="L1001" i="5"/>
  <c r="N1001" i="5" s="1"/>
  <c r="L1003" i="5"/>
  <c r="N1003" i="5" s="1"/>
  <c r="L1005" i="5"/>
  <c r="N1005" i="5" s="1"/>
  <c r="L1007" i="5"/>
  <c r="N1007" i="5" s="1"/>
  <c r="L1009" i="5"/>
  <c r="N1009" i="5" s="1"/>
  <c r="L1011" i="5"/>
  <c r="N1011" i="5" s="1"/>
  <c r="L1013" i="5"/>
  <c r="N1013" i="5" s="1"/>
  <c r="L1015" i="5"/>
  <c r="N1015" i="5" s="1"/>
  <c r="L1017" i="5"/>
  <c r="N1017" i="5" s="1"/>
  <c r="L1019" i="5"/>
  <c r="N1019" i="5" s="1"/>
  <c r="L1021" i="5"/>
  <c r="N1021" i="5" s="1"/>
  <c r="L1023" i="5"/>
  <c r="N1023" i="5" s="1"/>
  <c r="L1025" i="5"/>
  <c r="N1025" i="5" s="1"/>
  <c r="L785" i="5"/>
  <c r="L787" i="5"/>
  <c r="N787" i="5" s="1"/>
  <c r="L789" i="5"/>
  <c r="N789" i="5" s="1"/>
  <c r="L791" i="5"/>
  <c r="N791" i="5" s="1"/>
  <c r="L793" i="5"/>
  <c r="N793" i="5" s="1"/>
  <c r="L795" i="5"/>
  <c r="N795" i="5" s="1"/>
  <c r="L797" i="5"/>
  <c r="N797" i="5" s="1"/>
  <c r="L799" i="5"/>
  <c r="N799" i="5" s="1"/>
  <c r="L801" i="5"/>
  <c r="N801" i="5" s="1"/>
  <c r="L805" i="5"/>
  <c r="N805" i="5" s="1"/>
  <c r="L807" i="5"/>
  <c r="N807" i="5" s="1"/>
  <c r="L809" i="5"/>
  <c r="N809" i="5" s="1"/>
  <c r="L803" i="5"/>
  <c r="N803" i="5" s="1"/>
  <c r="L806" i="5"/>
  <c r="N806" i="5" s="1"/>
  <c r="L808" i="5"/>
  <c r="N808" i="5" s="1"/>
  <c r="L810" i="5"/>
  <c r="N810" i="5" s="1"/>
  <c r="N25" i="5"/>
  <c r="L783" i="5" l="1"/>
  <c r="N783" i="5" s="1"/>
  <c r="N785" i="5"/>
  <c r="L991" i="5"/>
  <c r="N991" i="5" s="1"/>
  <c r="N993" i="5"/>
  <c r="L956" i="5"/>
  <c r="N956" i="5" s="1"/>
  <c r="N958" i="5"/>
  <c r="L937" i="5"/>
  <c r="N937" i="5" s="1"/>
  <c r="N939" i="5"/>
  <c r="L910" i="5"/>
  <c r="N910" i="5" s="1"/>
  <c r="N912" i="5"/>
  <c r="L883" i="5"/>
  <c r="N883" i="5" s="1"/>
  <c r="N885" i="5"/>
  <c r="L852" i="5"/>
  <c r="N852" i="5" s="1"/>
  <c r="N854" i="5"/>
  <c r="L813" i="5"/>
  <c r="N813" i="5" s="1"/>
  <c r="N815" i="5"/>
  <c r="L655" i="5"/>
  <c r="N655" i="5" s="1"/>
  <c r="N657" i="5"/>
  <c r="L628" i="5"/>
  <c r="N628" i="5" s="1"/>
  <c r="N630" i="5"/>
  <c r="L570" i="5"/>
  <c r="N570" i="5" s="1"/>
  <c r="N572" i="5"/>
  <c r="L527" i="5"/>
  <c r="N527" i="5" s="1"/>
  <c r="N529" i="5"/>
  <c r="L504" i="5"/>
  <c r="N504" i="5" s="1"/>
  <c r="N506" i="5"/>
  <c r="L751" i="5"/>
  <c r="N751" i="5" s="1"/>
  <c r="N753" i="5"/>
  <c r="L314" i="5"/>
  <c r="N314" i="5" s="1"/>
  <c r="N316" i="5"/>
  <c r="L91" i="5"/>
  <c r="N91" i="5" s="1"/>
  <c r="N93" i="5"/>
  <c r="L80" i="5"/>
  <c r="N80" i="5" s="1"/>
  <c r="N82" i="5"/>
  <c r="L44" i="5"/>
  <c r="N44" i="5" s="1"/>
  <c r="N46" i="5"/>
  <c r="L340" i="5"/>
  <c r="N340" i="5" s="1"/>
  <c r="N342" i="5"/>
  <c r="L123" i="5"/>
  <c r="N123" i="5" s="1"/>
  <c r="N125" i="5"/>
  <c r="L50" i="5"/>
  <c r="N50" i="5" s="1"/>
  <c r="N52" i="5"/>
  <c r="L22" i="5"/>
  <c r="N22" i="5" s="1"/>
  <c r="N24" i="5"/>
  <c r="M990" i="5"/>
  <c r="N990" i="5" s="1"/>
  <c r="N992" i="5"/>
  <c r="M936" i="5"/>
  <c r="N936" i="5" s="1"/>
  <c r="N938" i="5"/>
  <c r="M882" i="5"/>
  <c r="N882" i="5" s="1"/>
  <c r="N884" i="5"/>
  <c r="M812" i="5"/>
  <c r="N812" i="5" s="1"/>
  <c r="N814" i="5"/>
  <c r="M721" i="5"/>
  <c r="N721" i="5" s="1"/>
  <c r="N723" i="5"/>
  <c r="M654" i="5"/>
  <c r="N654" i="5" s="1"/>
  <c r="N656" i="5"/>
  <c r="M598" i="5"/>
  <c r="N598" i="5" s="1"/>
  <c r="N600" i="5"/>
  <c r="M526" i="5"/>
  <c r="N526" i="5" s="1"/>
  <c r="N528" i="5"/>
  <c r="M459" i="5"/>
  <c r="N459" i="5" s="1"/>
  <c r="N461" i="5"/>
  <c r="M386" i="5"/>
  <c r="N386" i="5" s="1"/>
  <c r="N388" i="5"/>
  <c r="M339" i="5"/>
  <c r="N339" i="5" s="1"/>
  <c r="N341" i="5"/>
  <c r="M284" i="5"/>
  <c r="N284" i="5" s="1"/>
  <c r="N286" i="5"/>
  <c r="M226" i="5"/>
  <c r="N226" i="5" s="1"/>
  <c r="N228" i="5"/>
  <c r="M163" i="5"/>
  <c r="N163" i="5" s="1"/>
  <c r="N165" i="5"/>
  <c r="M90" i="5"/>
  <c r="N90" i="5" s="1"/>
  <c r="N92" i="5"/>
  <c r="M49" i="5"/>
  <c r="N51" i="5"/>
  <c r="L680" i="5"/>
  <c r="N680" i="5" s="1"/>
  <c r="N682" i="5"/>
  <c r="L599" i="5"/>
  <c r="N599" i="5" s="1"/>
  <c r="N601" i="5"/>
  <c r="L423" i="5"/>
  <c r="N423" i="5" s="1"/>
  <c r="N425" i="5"/>
  <c r="L722" i="5"/>
  <c r="N722" i="5" s="1"/>
  <c r="N724" i="5"/>
  <c r="L460" i="5"/>
  <c r="N460" i="5" s="1"/>
  <c r="N462" i="5"/>
  <c r="L387" i="5"/>
  <c r="N387" i="5" s="1"/>
  <c r="N389" i="5"/>
  <c r="L372" i="5"/>
  <c r="N372" i="5" s="1"/>
  <c r="N374" i="5"/>
  <c r="L285" i="5"/>
  <c r="N285" i="5" s="1"/>
  <c r="N287" i="5"/>
  <c r="L258" i="5"/>
  <c r="N258" i="5" s="1"/>
  <c r="N260" i="5"/>
  <c r="L227" i="5"/>
  <c r="N227" i="5" s="1"/>
  <c r="N229" i="5"/>
  <c r="L195" i="5"/>
  <c r="N195" i="5" s="1"/>
  <c r="N197" i="5"/>
  <c r="L164" i="5"/>
  <c r="N164" i="5" s="1"/>
  <c r="N166" i="5"/>
  <c r="M782" i="5"/>
  <c r="N782" i="5" s="1"/>
  <c r="N784" i="5"/>
  <c r="M955" i="5"/>
  <c r="N955" i="5" s="1"/>
  <c r="N957" i="5"/>
  <c r="M909" i="5"/>
  <c r="N909" i="5" s="1"/>
  <c r="N911" i="5"/>
  <c r="M851" i="5"/>
  <c r="N851" i="5" s="1"/>
  <c r="N853" i="5"/>
  <c r="M750" i="5"/>
  <c r="N750" i="5" s="1"/>
  <c r="N752" i="5"/>
  <c r="M679" i="5"/>
  <c r="N679" i="5" s="1"/>
  <c r="N681" i="5"/>
  <c r="M627" i="5"/>
  <c r="N627" i="5" s="1"/>
  <c r="N629" i="5"/>
  <c r="M569" i="5"/>
  <c r="N569" i="5" s="1"/>
  <c r="N571" i="5"/>
  <c r="M503" i="5"/>
  <c r="N503" i="5" s="1"/>
  <c r="N505" i="5"/>
  <c r="M422" i="5"/>
  <c r="N422" i="5" s="1"/>
  <c r="N424" i="5"/>
  <c r="M371" i="5"/>
  <c r="N371" i="5" s="1"/>
  <c r="N373" i="5"/>
  <c r="M313" i="5"/>
  <c r="N313" i="5" s="1"/>
  <c r="N315" i="5"/>
  <c r="M257" i="5"/>
  <c r="N257" i="5" s="1"/>
  <c r="N259" i="5"/>
  <c r="M194" i="5"/>
  <c r="N194" i="5" s="1"/>
  <c r="N196" i="5"/>
  <c r="M122" i="5"/>
  <c r="N122" i="5" s="1"/>
  <c r="N124" i="5"/>
  <c r="M79" i="5"/>
  <c r="N79" i="5" s="1"/>
  <c r="N81" i="5"/>
  <c r="L19" i="5" l="1"/>
  <c r="M18" i="5"/>
  <c r="N49" i="5"/>
  <c r="N18" i="5" l="1"/>
  <c r="M17" i="5"/>
  <c r="N19" i="5"/>
  <c r="L17" i="5"/>
  <c r="N17" i="5" l="1"/>
</calcChain>
</file>

<file path=xl/comments1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comments2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comments3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sharedStrings.xml><?xml version="1.0" encoding="utf-8"?>
<sst xmlns="http://schemas.openxmlformats.org/spreadsheetml/2006/main" count="3236" uniqueCount="926">
  <si>
    <t>Primarie/  Consiliul Raional</t>
  </si>
  <si>
    <t>Chișinău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</si>
  <si>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</si>
  <si>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</si>
  <si>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</si>
  <si>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</si>
  <si>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</si>
  <si>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</si>
  <si>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</si>
  <si>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</si>
  <si>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</si>
  <si>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</si>
  <si>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</si>
  <si>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</si>
  <si>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</si>
  <si>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</si>
  <si>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</si>
  <si>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Stăuceni</t>
  </si>
  <si>
    <t>Tohatin</t>
  </si>
  <si>
    <t>Trușeni</t>
  </si>
  <si>
    <t>Vadu lui Voda</t>
  </si>
  <si>
    <t>Vatra</t>
  </si>
  <si>
    <t>Bălți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</si>
  <si>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</si>
  <si>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</si>
  <si>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</si>
  <si>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</si>
  <si>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</si>
  <si>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</si>
  <si>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</si>
  <si>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</si>
  <si>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</si>
  <si>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</si>
  <si>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Delacău</t>
  </si>
  <si>
    <t>Floreni</t>
  </si>
  <si>
    <t>Geamăna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</si>
  <si>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</si>
  <si>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</si>
  <si>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</si>
  <si>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</si>
  <si>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</si>
  <si>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</si>
  <si>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</si>
  <si>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</si>
  <si>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</si>
  <si>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</si>
  <si>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Zolotievca</t>
  </si>
  <si>
    <t>Varnița</t>
  </si>
  <si>
    <t>Basarabeasca</t>
  </si>
  <si>
    <t>Abaclia</t>
  </si>
  <si>
    <t>Carabetovca</t>
  </si>
  <si>
    <t>Iordanovca</t>
  </si>
  <si>
    <t>Iserlia</t>
  </si>
  <si>
    <t>Sadaclia</t>
  </si>
  <si>
    <t>Briceni</t>
  </si>
  <si>
    <t>Bălcăuți</t>
  </si>
  <si>
    <t>Bogdănești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</si>
  <si>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</si>
  <si>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</si>
  <si>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</si>
  <si>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</si>
  <si>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</si>
  <si>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</si>
  <si>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</si>
  <si>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</si>
  <si>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</si>
  <si>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</si>
  <si>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</si>
  <si>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</si>
  <si>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</si>
  <si>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</si>
  <si>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</si>
  <si>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</si>
  <si>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</si>
  <si>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</si>
  <si>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</si>
  <si>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</si>
  <si>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</si>
  <si>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</si>
  <si>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Brînza</t>
  </si>
  <si>
    <t>Bucuria</t>
  </si>
  <si>
    <t>Burlacu</t>
  </si>
  <si>
    <t>Burlăceni</t>
  </si>
  <si>
    <t>Colibași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</si>
  <si>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</si>
  <si>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</si>
  <si>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</si>
  <si>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</si>
  <si>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</si>
  <si>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</si>
  <si>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</si>
  <si>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</si>
  <si>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</si>
  <si>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</si>
  <si>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</si>
  <si>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</si>
  <si>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</si>
  <si>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</si>
  <si>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</si>
  <si>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</si>
  <si>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Tătărești</t>
  </si>
  <si>
    <t>Vadul lui Isac</t>
  </si>
  <si>
    <t>Văleni</t>
  </si>
  <si>
    <t>Zîrnești</t>
  </si>
  <si>
    <t>Cantemir</t>
  </si>
  <si>
    <t>Antonești</t>
  </si>
  <si>
    <t>Cania</t>
  </si>
  <si>
    <t>Capaclia</t>
  </si>
  <si>
    <t>Chioselia</t>
  </si>
  <si>
    <t>Ciobalaccia</t>
  </si>
  <si>
    <t>Cîrpești</t>
  </si>
  <si>
    <t>Cociulia</t>
  </si>
  <si>
    <t>Enichioi</t>
  </si>
  <si>
    <t>Gotești</t>
  </si>
  <si>
    <t>Lărguța</t>
  </si>
  <si>
    <t>Lingura</t>
  </si>
  <si>
    <t>Pleșeni</t>
  </si>
  <si>
    <t>Plopi</t>
  </si>
  <si>
    <t>Porumbești</t>
  </si>
  <si>
    <t>Stoianovca</t>
  </si>
  <si>
    <t>Tartaul</t>
  </si>
  <si>
    <t>Țiganca</t>
  </si>
  <si>
    <t>Toceni</t>
  </si>
  <si>
    <t>Călărași</t>
  </si>
  <si>
    <t>Bahmut</t>
  </si>
  <si>
    <t>Bravicea</t>
  </si>
  <si>
    <t>Buda</t>
  </si>
  <si>
    <t>Căbăiești</t>
  </si>
  <si>
    <t>Dereneu</t>
  </si>
  <si>
    <t>Frumoasa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</si>
  <si>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</si>
  <si>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</si>
  <si>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</si>
  <si>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</si>
  <si>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</si>
  <si>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</si>
  <si>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</si>
  <si>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</si>
  <si>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</si>
  <si>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</si>
  <si>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Rădeni</t>
  </si>
  <si>
    <t>Sadova</t>
  </si>
  <si>
    <t>Șipoteni</t>
  </si>
  <si>
    <t>Temeleuți</t>
  </si>
  <si>
    <t>Tuzara</t>
  </si>
  <si>
    <t>Vălcineț</t>
  </si>
  <si>
    <t>Vărzăreștii Noi</t>
  </si>
  <si>
    <t>Căușeni</t>
  </si>
  <si>
    <t>Baccealia</t>
  </si>
  <si>
    <t>Baimaclia</t>
  </si>
  <si>
    <t>Căinari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</si>
  <si>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</si>
  <si>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</si>
  <si>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</si>
  <si>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</si>
  <si>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</si>
  <si>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</si>
  <si>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</si>
  <si>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</si>
  <si>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</si>
  <si>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</si>
  <si>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Opaci</t>
  </si>
  <si>
    <t>Pervomaisc</t>
  </si>
  <si>
    <t>Plop-Știubei</t>
  </si>
  <si>
    <t>Săiți</t>
  </si>
  <si>
    <t>Sălcuța</t>
  </si>
  <si>
    <t>Taraclia</t>
  </si>
  <si>
    <t>Tocuz</t>
  </si>
  <si>
    <t>Ucrainca</t>
  </si>
  <si>
    <t>Ursoaia</t>
  </si>
  <si>
    <t>Zaim</t>
  </si>
  <si>
    <t>Copceac</t>
  </si>
  <si>
    <t>Tomai</t>
  </si>
  <si>
    <t>Cimișlia</t>
  </si>
  <si>
    <t>Albina</t>
  </si>
  <si>
    <t>Cenac</t>
  </si>
  <si>
    <t>Ciucur-Mingir</t>
  </si>
  <si>
    <t>Codreni</t>
  </si>
  <si>
    <t>Ecaterinovca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</si>
  <si>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</si>
  <si>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</si>
  <si>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</si>
  <si>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</si>
  <si>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</si>
  <si>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</si>
  <si>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</si>
  <si>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</si>
  <si>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</si>
  <si>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</si>
  <si>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Suric</t>
  </si>
  <si>
    <t>Topala</t>
  </si>
  <si>
    <t>Valea Perjei</t>
  </si>
  <si>
    <t>Criuleni</t>
  </si>
  <si>
    <t>Bălăbănești</t>
  </si>
  <si>
    <t>Bălțata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</si>
  <si>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</si>
  <si>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</si>
  <si>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</si>
  <si>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</si>
  <si>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</si>
  <si>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</si>
  <si>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</si>
  <si>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</si>
  <si>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</si>
  <si>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Izbiște</t>
  </si>
  <si>
    <t>Jevreni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</si>
  <si>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</si>
  <si>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</si>
  <si>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</si>
  <si>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</si>
  <si>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</si>
  <si>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</si>
  <si>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</si>
  <si>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</si>
  <si>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</si>
  <si>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</si>
  <si>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</si>
  <si>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</si>
  <si>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</si>
  <si>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</si>
  <si>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</si>
  <si>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</si>
  <si>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</si>
  <si>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</si>
  <si>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</si>
  <si>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</si>
  <si>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</si>
  <si>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</si>
  <si>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</si>
  <si>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</si>
  <si>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</si>
  <si>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</si>
  <si>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</si>
  <si>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</si>
  <si>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</si>
  <si>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</si>
  <si>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</si>
  <si>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</si>
  <si>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Maramonovca</t>
  </si>
  <si>
    <t>Miciurin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</si>
  <si>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</si>
  <si>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</si>
  <si>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</si>
  <si>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</si>
  <si>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</si>
  <si>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</si>
  <si>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</si>
  <si>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</si>
  <si>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</si>
  <si>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</si>
  <si>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Sofia</t>
  </si>
  <si>
    <t>Țarigrad</t>
  </si>
  <si>
    <t>Zgurița</t>
  </si>
  <si>
    <t>Dubăsari</t>
  </si>
  <si>
    <t>Cocieri</t>
  </si>
  <si>
    <t>Coșnița</t>
  </si>
  <si>
    <t>Holercani</t>
  </si>
  <si>
    <t>Molovata</t>
  </si>
  <si>
    <t>Molovata Nouă</t>
  </si>
  <si>
    <t>Oxentea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</si>
  <si>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</si>
  <si>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</si>
  <si>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</si>
  <si>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</si>
  <si>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</si>
  <si>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</si>
  <si>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</si>
  <si>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</si>
  <si>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</si>
  <si>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</si>
  <si>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</si>
  <si>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</si>
  <si>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</si>
  <si>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</si>
  <si>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</si>
  <si>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</si>
  <si>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Goleni</t>
  </si>
  <si>
    <t>Gordinești</t>
  </si>
  <si>
    <t>Hlinaia</t>
  </si>
  <si>
    <t>Lopatnic</t>
  </si>
  <si>
    <t>Parcova</t>
  </si>
  <si>
    <t>Rotunda</t>
  </si>
  <si>
    <t>Stolniceni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</si>
  <si>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</si>
  <si>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</si>
  <si>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</si>
  <si>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</si>
  <si>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</si>
  <si>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</si>
  <si>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</si>
  <si>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</si>
  <si>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</si>
  <si>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</si>
  <si>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</si>
  <si>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</si>
  <si>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</si>
  <si>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</si>
  <si>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</si>
  <si>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</si>
  <si>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</si>
  <si>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</si>
  <si>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Izvoare</t>
  </si>
  <si>
    <t>Logofteni</t>
  </si>
  <si>
    <t>Mărăndeni</t>
  </si>
  <si>
    <t>Musteața</t>
  </si>
  <si>
    <t>Natalievca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</si>
  <si>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</si>
  <si>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</si>
  <si>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</si>
  <si>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</si>
  <si>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</si>
  <si>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</si>
  <si>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</si>
  <si>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</si>
  <si>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</si>
  <si>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</si>
  <si>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</si>
  <si>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</si>
  <si>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</si>
  <si>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</si>
  <si>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</si>
  <si>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</si>
  <si>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</si>
  <si>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</si>
  <si>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</si>
  <si>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</si>
  <si>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</si>
  <si>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</si>
  <si>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</si>
  <si>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</si>
  <si>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</si>
  <si>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</si>
  <si>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</si>
  <si>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</si>
  <si>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</si>
  <si>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</si>
  <si>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</si>
  <si>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</si>
  <si>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</si>
  <si>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</si>
  <si>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</si>
  <si>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</si>
  <si>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</si>
  <si>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Sevirova</t>
  </si>
  <si>
    <t>Ștefănești</t>
  </si>
  <si>
    <t>Trifănești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</si>
  <si>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</si>
  <si>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</si>
  <si>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</si>
  <si>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</si>
  <si>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</si>
  <si>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</si>
  <si>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</si>
  <si>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</si>
  <si>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</si>
  <si>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</si>
  <si>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</si>
  <si>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</si>
  <si>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</si>
  <si>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</si>
  <si>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</si>
  <si>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</si>
  <si>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</si>
  <si>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</si>
  <si>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</si>
  <si>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</si>
  <si>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</si>
  <si>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</si>
  <si>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</si>
  <si>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</si>
  <si>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</si>
  <si>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</si>
  <si>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</si>
  <si>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</si>
  <si>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</si>
  <si>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</si>
  <si>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</si>
  <si>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</si>
  <si>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</si>
  <si>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</si>
  <si>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</si>
  <si>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</si>
  <si>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</si>
  <si>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</si>
  <si>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</si>
  <si>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</si>
  <si>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</si>
  <si>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</si>
  <si>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</si>
  <si>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</si>
  <si>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</si>
  <si>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</si>
  <si>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</si>
  <si>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</si>
  <si>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Voinescu</t>
  </si>
  <si>
    <t>Ialoveni</t>
  </si>
  <si>
    <t>Bardar</t>
  </si>
  <si>
    <t>Cărbuna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</si>
  <si>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</si>
  <si>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</si>
  <si>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</si>
  <si>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</si>
  <si>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</si>
  <si>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</si>
  <si>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</si>
  <si>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</si>
  <si>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</si>
  <si>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</si>
  <si>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</si>
  <si>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</si>
  <si>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</si>
  <si>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</si>
  <si>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</si>
  <si>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Ulmu</t>
  </si>
  <si>
    <t>Văratic</t>
  </si>
  <si>
    <t>Leova</t>
  </si>
  <si>
    <t>Băiuș</t>
  </si>
  <si>
    <t>Borogani</t>
  </si>
  <si>
    <t>Cazangic</t>
  </si>
  <si>
    <t>Cneazevca</t>
  </si>
  <si>
    <t>Colibabovca</t>
  </si>
  <si>
    <t>Covurlui</t>
  </si>
  <si>
    <t>Cupcui</t>
  </si>
  <si>
    <t>Filipeni</t>
  </si>
  <si>
    <t>Iargara</t>
  </si>
  <si>
    <t>Orac</t>
  </si>
  <si>
    <t>Romanovca</t>
  </si>
  <si>
    <t>Sărata Nouă</t>
  </si>
  <si>
    <t>Sărata-Răzeși</t>
  </si>
  <si>
    <t>Sărățica Nouă</t>
  </si>
  <si>
    <t>Sîrma</t>
  </si>
  <si>
    <t>Tigheci</t>
  </si>
  <si>
    <t>Tochile-Răducani</t>
  </si>
  <si>
    <t>Tomaiul Nou</t>
  </si>
  <si>
    <t>Nisporeni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</si>
  <si>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</si>
  <si>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</si>
  <si>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</si>
  <si>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</si>
  <si>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</si>
  <si>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</si>
  <si>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</si>
  <si>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</si>
  <si>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</si>
  <si>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</si>
  <si>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</si>
  <si>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</si>
  <si>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</si>
  <si>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</si>
  <si>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</si>
  <si>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</si>
  <si>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</si>
  <si>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</si>
  <si>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Vînători</t>
  </si>
  <si>
    <t>Zberoaia</t>
  </si>
  <si>
    <t>Ocnița</t>
  </si>
  <si>
    <t>Bîrlădeni</t>
  </si>
  <si>
    <t>Bîrnova</t>
  </si>
  <si>
    <t>Clocușna</t>
  </si>
  <si>
    <t>Corestăuți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</si>
  <si>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</si>
  <si>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</si>
  <si>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</si>
  <si>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</si>
  <si>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</si>
  <si>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</si>
  <si>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</si>
  <si>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</si>
  <si>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Unguri</t>
  </si>
  <si>
    <t>Orhei</t>
  </si>
  <si>
    <t>Berezlogi</t>
  </si>
  <si>
    <t>Biești</t>
  </si>
  <si>
    <t>Bolohan</t>
  </si>
  <si>
    <t>Bulăiești</t>
  </si>
  <si>
    <t>Chiperceni</t>
  </si>
  <si>
    <t>Ciocîlteni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</si>
  <si>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</si>
  <si>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</si>
  <si>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</si>
  <si>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</si>
  <si>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</si>
  <si>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</si>
  <si>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</si>
  <si>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</si>
  <si>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</si>
  <si>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</si>
  <si>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</si>
  <si>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Pelivan</t>
  </si>
  <si>
    <t>Peresecina</t>
  </si>
  <si>
    <t>Piatra</t>
  </si>
  <si>
    <t>Podgoreni</t>
  </si>
  <si>
    <t>Pohorniceni</t>
  </si>
  <si>
    <t>Pohrebeni</t>
  </si>
  <si>
    <t>Puțintei</t>
  </si>
  <si>
    <t>Susleni</t>
  </si>
  <si>
    <t>Step-Soci</t>
  </si>
  <si>
    <t>Teleșeu</t>
  </si>
  <si>
    <t>Trebujeni</t>
  </si>
  <si>
    <t>Vatici</t>
  </si>
  <si>
    <t>Zahoreni</t>
  </si>
  <si>
    <t>Zorile</t>
  </si>
  <si>
    <t>Rezina</t>
  </si>
  <si>
    <t>Cinișeuți</t>
  </si>
  <si>
    <t>Cogîlniceni</t>
  </si>
  <si>
    <t>Echimăuți</t>
  </si>
  <si>
    <t>Ghiduleni</t>
  </si>
  <si>
    <t>Lalova</t>
  </si>
  <si>
    <t>Lipceni</t>
  </si>
  <si>
    <t>Mateuți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</si>
  <si>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</si>
  <si>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</si>
  <si>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</si>
  <si>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</si>
  <si>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</si>
  <si>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</si>
  <si>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</si>
  <si>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Solonceni</t>
  </si>
  <si>
    <t>Trifești</t>
  </si>
  <si>
    <t>Rișcani</t>
  </si>
  <si>
    <t>Alexăndrești</t>
  </si>
  <si>
    <t>Aluniș</t>
  </si>
  <si>
    <t>Braniște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</si>
  <si>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</si>
  <si>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</si>
  <si>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</si>
  <si>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</si>
  <si>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</si>
  <si>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</si>
  <si>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</si>
  <si>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</si>
  <si>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</si>
  <si>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</si>
  <si>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</si>
  <si>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Singureni</t>
  </si>
  <si>
    <t>Sturzeni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</si>
  <si>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</si>
  <si>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</si>
  <si>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</si>
  <si>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</si>
  <si>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</si>
  <si>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</si>
  <si>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</si>
  <si>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</si>
  <si>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</si>
  <si>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</si>
  <si>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</si>
  <si>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</si>
  <si>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</si>
  <si>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</si>
  <si>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</si>
  <si>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</si>
  <si>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</si>
  <si>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</si>
  <si>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</si>
  <si>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Heciul Nou</t>
  </si>
  <si>
    <t>Iezărenii Vechi</t>
  </si>
  <si>
    <t>Pepeni</t>
  </si>
  <si>
    <t>Prepelița</t>
  </si>
  <si>
    <t>Rădoaia</t>
  </si>
  <si>
    <t>Sîngereii Noi</t>
  </si>
  <si>
    <t>Soroca</t>
  </si>
  <si>
    <t>Bădiceni</t>
  </si>
  <si>
    <t>Bulboci</t>
  </si>
  <si>
    <t>Căinarii Vechi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</si>
  <si>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</si>
  <si>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</si>
  <si>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</si>
  <si>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</si>
  <si>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</si>
  <si>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</si>
  <si>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</si>
  <si>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</si>
  <si>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</si>
  <si>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</si>
  <si>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</si>
  <si>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Racovăț</t>
  </si>
  <si>
    <t>Regina Maria</t>
  </si>
  <si>
    <t>Rublenița</t>
  </si>
  <si>
    <t>Rudi</t>
  </si>
  <si>
    <t>Schineni</t>
  </si>
  <si>
    <t>Șeptelici</t>
  </si>
  <si>
    <t>Trifăuți</t>
  </si>
  <si>
    <t>Vasilcău</t>
  </si>
  <si>
    <t>Vădeni</t>
  </si>
  <si>
    <t>Vărăncău</t>
  </si>
  <si>
    <t>Visoca</t>
  </si>
  <si>
    <t>Volovița</t>
  </si>
  <si>
    <t>Strășeni</t>
  </si>
  <si>
    <t>Bucovăț</t>
  </si>
  <si>
    <t>Căpriana</t>
  </si>
  <si>
    <t>Chirianca</t>
  </si>
  <si>
    <t>Codreanca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</si>
  <si>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</si>
  <si>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</si>
  <si>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</si>
  <si>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</si>
  <si>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</si>
  <si>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</si>
  <si>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</si>
  <si>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</si>
  <si>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</si>
  <si>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Scoreni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</si>
  <si>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</si>
  <si>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</si>
  <si>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</si>
  <si>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</si>
  <si>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</si>
  <si>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</si>
  <si>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</si>
  <si>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</si>
  <si>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</si>
  <si>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</si>
  <si>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</si>
  <si>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</si>
  <si>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</si>
  <si>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</si>
  <si>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</si>
  <si>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</si>
  <si>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</si>
  <si>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</si>
  <si>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</si>
  <si>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</si>
  <si>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Șipca</t>
  </si>
  <si>
    <t>Ștefan Vodă</t>
  </si>
  <si>
    <t>Alava</t>
  </si>
  <si>
    <t>Brezoaia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</si>
  <si>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</si>
  <si>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</si>
  <si>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</si>
  <si>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</si>
  <si>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</si>
  <si>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</si>
  <si>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</si>
  <si>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</si>
  <si>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</si>
  <si>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</si>
  <si>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</si>
  <si>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</si>
  <si>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</si>
  <si>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</si>
  <si>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</si>
  <si>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</si>
  <si>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</si>
  <si>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</si>
  <si>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Cairaclia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</si>
  <si>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</si>
  <si>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</si>
  <si>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</si>
  <si>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</si>
  <si>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</si>
  <si>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</si>
  <si>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</si>
  <si>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</si>
  <si>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</si>
  <si>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</si>
  <si>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</si>
  <si>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</si>
  <si>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</si>
  <si>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</si>
  <si>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</si>
  <si>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</si>
  <si>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</si>
  <si>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</si>
  <si>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</si>
  <si>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</si>
  <si>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</si>
  <si>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</si>
  <si>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</si>
  <si>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</si>
  <si>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Scorțeni</t>
  </si>
  <si>
    <t>Suhuleceni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</si>
  <si>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</si>
  <si>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</si>
  <si>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</si>
  <si>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</si>
  <si>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</si>
  <si>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</si>
  <si>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</si>
  <si>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</si>
  <si>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</si>
  <si>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Cetireni</t>
  </si>
  <si>
    <t>Chirileni</t>
  </si>
  <si>
    <t>Cioropcani</t>
  </si>
  <si>
    <t>Cornești</t>
  </si>
  <si>
    <t>Cornova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</si>
  <si>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</si>
  <si>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</si>
  <si>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</si>
  <si>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</si>
  <si>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</si>
  <si>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</si>
  <si>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</si>
  <si>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</si>
  <si>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</si>
  <si>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</si>
  <si>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</si>
  <si>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</si>
  <si>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</si>
  <si>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</si>
  <si>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</si>
  <si>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Valea Mare</t>
  </si>
  <si>
    <t>Tip de APL - 1=mun. Chișinău și Bălți; 2=Consiliile Raionale; 3=Orașele reședință de raion; 4=restul primăriilor</t>
  </si>
  <si>
    <t>Total general</t>
  </si>
  <si>
    <t>Total general nivelul II</t>
  </si>
  <si>
    <t>Total general nivelul I</t>
  </si>
  <si>
    <t>Suprafața (km2)</t>
  </si>
  <si>
    <t>TE pentru UAT de nivelul II</t>
  </si>
  <si>
    <t>TE pentru UAT de nivelul I</t>
  </si>
  <si>
    <t>Pd</t>
  </si>
  <si>
    <t>FEB 1 =FSF*(100%-Pd)</t>
  </si>
  <si>
    <t>FEB 2 =FSF*Pd</t>
  </si>
  <si>
    <t>PS1CFL</t>
  </si>
  <si>
    <t xml:space="preserve">PS1p  
</t>
  </si>
  <si>
    <t xml:space="preserve">PS1s </t>
  </si>
  <si>
    <t>Pn</t>
  </si>
  <si>
    <t>Pe</t>
  </si>
  <si>
    <t>Sn</t>
  </si>
  <si>
    <t>UTA</t>
  </si>
  <si>
    <t>Contigentul IVPF</t>
  </si>
  <si>
    <t>Normativ de defalcare pe tipuri de administrații</t>
  </si>
  <si>
    <t>Suma defalcărilor conform normativelor</t>
  </si>
  <si>
    <t>Suma IVPF nealocată</t>
  </si>
  <si>
    <t>Capacitatea fiscală</t>
  </si>
  <si>
    <t>Pe*CFLn-CFLi</t>
  </si>
  <si>
    <t>Total TE</t>
  </si>
  <si>
    <t>8= 6*7</t>
  </si>
  <si>
    <t>9=6-8</t>
  </si>
  <si>
    <t>10=8/5</t>
  </si>
  <si>
    <t>Sîngera</t>
  </si>
  <si>
    <t>Cobusca Nouă</t>
  </si>
  <si>
    <t>Cobusca Veche</t>
  </si>
  <si>
    <t>Gura Bîcului</t>
  </si>
  <si>
    <t>Ţînţăreni</t>
  </si>
  <si>
    <t>Başcalia</t>
  </si>
  <si>
    <t>Balasineşti</t>
  </si>
  <si>
    <t>Beleavinţi</t>
  </si>
  <si>
    <t>Berliniţi</t>
  </si>
  <si>
    <t>Caracuşenii Vechi</t>
  </si>
  <si>
    <t>Şirăuţi</t>
  </si>
  <si>
    <t>Slobozia-Şirăuţi</t>
  </si>
  <si>
    <t>Badicul Moldovenesc</t>
  </si>
  <si>
    <t>Baurci-Moldoveni</t>
  </si>
  <si>
    <t>Borceag</t>
  </si>
  <si>
    <t>Cîşliţa-Prut</t>
  </si>
  <si>
    <t>Chioselia Mare</t>
  </si>
  <si>
    <t>Lopăţica</t>
  </si>
  <si>
    <t>Tartaul de Salcie</t>
  </si>
  <si>
    <t>Cîietu</t>
  </si>
  <si>
    <t>Cîşla</t>
  </si>
  <si>
    <t>Coştangalia</t>
  </si>
  <si>
    <t>Haragîş</t>
  </si>
  <si>
    <t>Sadîc</t>
  </si>
  <si>
    <t>Şamalia</t>
  </si>
  <si>
    <t>Vişniovca</t>
  </si>
  <si>
    <t>Hîrjauca</t>
  </si>
  <si>
    <t>Răciula</t>
  </si>
  <si>
    <t>Săseni</t>
  </si>
  <si>
    <t>Sipoteni</t>
  </si>
  <si>
    <t>Ţibirica</t>
  </si>
  <si>
    <t>Hagimus</t>
  </si>
  <si>
    <t>Tănătari</t>
  </si>
  <si>
    <t>Tănătarii Noi</t>
  </si>
  <si>
    <t>Batîr</t>
  </si>
  <si>
    <t>Gradişte</t>
  </si>
  <si>
    <t>Selemet</t>
  </si>
  <si>
    <t>Troiţcoe</t>
  </si>
  <si>
    <t>Boşcana</t>
  </si>
  <si>
    <t>Işnovăţ</t>
  </si>
  <si>
    <t>Maşcăuţi</t>
  </si>
  <si>
    <t>Zăicana</t>
  </si>
  <si>
    <t>Moşana</t>
  </si>
  <si>
    <t>Ţaul</t>
  </si>
  <si>
    <t>Hăsnăşenii Mari</t>
  </si>
  <si>
    <t>Hăsnăşenii Noi</t>
  </si>
  <si>
    <t>Mîndîc</t>
  </si>
  <si>
    <t>Şalvirii Vechi</t>
  </si>
  <si>
    <t>Şuri</t>
  </si>
  <si>
    <t>Doroţcaia</t>
  </si>
  <si>
    <t>Marcăuţi</t>
  </si>
  <si>
    <t>Pîrîta</t>
  </si>
  <si>
    <t>Gaşpar</t>
  </si>
  <si>
    <t>Hancăuţi</t>
  </si>
  <si>
    <t>Hincăuţi</t>
  </si>
  <si>
    <t>Ruseni</t>
  </si>
  <si>
    <t>Şofrîncani</t>
  </si>
  <si>
    <t>Catranîc</t>
  </si>
  <si>
    <t>Işcălău</t>
  </si>
  <si>
    <t>Năvîrneţ</t>
  </si>
  <si>
    <t>Caşunca</t>
  </si>
  <si>
    <t>Sănătăuca</t>
  </si>
  <si>
    <t>Tîrgul Vertiujeni</t>
  </si>
  <si>
    <t>Vărvăreuca</t>
  </si>
  <si>
    <t>Văscăuţi</t>
  </si>
  <si>
    <t>Hîjdieni</t>
  </si>
  <si>
    <t>Buţeni</t>
  </si>
  <si>
    <t>Cigîrleni</t>
  </si>
  <si>
    <t>Ţipala</t>
  </si>
  <si>
    <t>Văsieni</t>
  </si>
  <si>
    <t>Zîmbreni</t>
  </si>
  <si>
    <t>Beştemac</t>
  </si>
  <si>
    <t>Ceadîr</t>
  </si>
  <si>
    <t>Hănăsenii Noi</t>
  </si>
  <si>
    <t>Sărăteni</t>
  </si>
  <si>
    <t>Vozneseni</t>
  </si>
  <si>
    <t>Bălăureşti</t>
  </si>
  <si>
    <t>Vărzăreşti</t>
  </si>
  <si>
    <t>Calaraşovca</t>
  </si>
  <si>
    <t>Dîngeni</t>
  </si>
  <si>
    <t>Frunză</t>
  </si>
  <si>
    <t>Gîrbova</t>
  </si>
  <si>
    <t>Grinăuţi Moldova</t>
  </si>
  <si>
    <t>Sauca</t>
  </si>
  <si>
    <t>Brăviceni</t>
  </si>
  <si>
    <t>Clişova</t>
  </si>
  <si>
    <t>Neculăieuca</t>
  </si>
  <si>
    <t>Sămănanca</t>
  </si>
  <si>
    <t>Vîşcăuţi</t>
  </si>
  <si>
    <t>Buşăuca</t>
  </si>
  <si>
    <t>Cuizăuca</t>
  </si>
  <si>
    <t>Ignăţei</t>
  </si>
  <si>
    <t>Meşeni</t>
  </si>
  <si>
    <t>Sîrcova</t>
  </si>
  <si>
    <t>Ţareuca</t>
  </si>
  <si>
    <t>Borosenii Noi</t>
  </si>
  <si>
    <t>Corlăteni</t>
  </si>
  <si>
    <t>Rîşcani</t>
  </si>
  <si>
    <t>Şumna</t>
  </si>
  <si>
    <t>Grigorăuca</t>
  </si>
  <si>
    <t>Ţambula</t>
  </si>
  <si>
    <t>Tăura Veche</t>
  </si>
  <si>
    <t>Băxani</t>
  </si>
  <si>
    <t>Cosăuţi</t>
  </si>
  <si>
    <t>Pîrliţa</t>
  </si>
  <si>
    <t>Redi-Cereşnovăţ</t>
  </si>
  <si>
    <t>Stoicani</t>
  </si>
  <si>
    <t>Şolcani</t>
  </si>
  <si>
    <t>Tătărăuca Veche</t>
  </si>
  <si>
    <t>Zastînca</t>
  </si>
  <si>
    <t>Cojuşna</t>
  </si>
  <si>
    <t>Romăneşti</t>
  </si>
  <si>
    <t>Sireţi</t>
  </si>
  <si>
    <t>Chipeşca</t>
  </si>
  <si>
    <t>Cobîlea</t>
  </si>
  <si>
    <t>Şestaci</t>
  </si>
  <si>
    <t>Vadul-Raşcov</t>
  </si>
  <si>
    <t>Carahasani</t>
  </si>
  <si>
    <t>Răscăieţi</t>
  </si>
  <si>
    <t>Budăi</t>
  </si>
  <si>
    <t>Cealîc</t>
  </si>
  <si>
    <t>Ratuş</t>
  </si>
  <si>
    <t>Sărătenii Vechi</t>
  </si>
  <si>
    <t>Buşila</t>
  </si>
  <si>
    <t>Condrăteşti</t>
  </si>
  <si>
    <t>Costuleni</t>
  </si>
  <si>
    <t>Unţeşti</t>
  </si>
  <si>
    <t>Zagarancea</t>
  </si>
  <si>
    <t>lei</t>
  </si>
  <si>
    <t>Pererita</t>
  </si>
  <si>
    <t>Rîșcani</t>
  </si>
  <si>
    <t>or.Cantemir</t>
  </si>
  <si>
    <t>Orașul Glodeni</t>
  </si>
  <si>
    <t>Orașul Leova</t>
  </si>
  <si>
    <t>Orașul Nisporeni</t>
  </si>
  <si>
    <t>Orașul Rezina</t>
  </si>
  <si>
    <t>Orașul Telenești</t>
  </si>
  <si>
    <t>Orașul Taraclia</t>
  </si>
  <si>
    <t>Orașul Șoldănești</t>
  </si>
  <si>
    <t>Orașul Sîngerei</t>
  </si>
  <si>
    <t>Orașul Rîşcani</t>
  </si>
  <si>
    <t>Orașul Ialoveni</t>
  </si>
  <si>
    <t>Orașul Florești</t>
  </si>
  <si>
    <t>Orașul Basarabeasca</t>
  </si>
  <si>
    <t>Orașul Briceni</t>
  </si>
  <si>
    <t>Orașul Cantemir</t>
  </si>
  <si>
    <t>Orașul Călărași</t>
  </si>
  <si>
    <t>Orașul Căușeni</t>
  </si>
  <si>
    <t>Orașul Cimișlia</t>
  </si>
  <si>
    <t>Orașul Criuleni</t>
  </si>
  <si>
    <t>Orașul Fălești</t>
  </si>
  <si>
    <t>mun.Cahul</t>
  </si>
  <si>
    <t>or.Călărași</t>
  </si>
  <si>
    <t>mun.Edineț</t>
  </si>
  <si>
    <t>mun.Hîncești</t>
  </si>
  <si>
    <t>or.Ialoveni</t>
  </si>
  <si>
    <t>mun.Orhei</t>
  </si>
  <si>
    <t>mun.Soroca</t>
  </si>
  <si>
    <t>mun.Strășeni</t>
  </si>
  <si>
    <t>mun.Ungheni</t>
  </si>
  <si>
    <t>or.Căușeni</t>
  </si>
  <si>
    <t>or.Căinari</t>
  </si>
  <si>
    <t>or.Cimișlia</t>
  </si>
  <si>
    <t>or.Criuleni</t>
  </si>
  <si>
    <t>or.Fălești</t>
  </si>
  <si>
    <t>or.Florești</t>
  </si>
  <si>
    <t>or.Glodeni</t>
  </si>
  <si>
    <t>or.Leova</t>
  </si>
  <si>
    <t>or.Nisporeni</t>
  </si>
  <si>
    <t>or.Rîşcani</t>
  </si>
  <si>
    <t>or.Șoldănești</t>
  </si>
  <si>
    <t>or.Ștefan Vodă</t>
  </si>
  <si>
    <t>or.Taraclia</t>
  </si>
  <si>
    <t>or. Telenești</t>
  </si>
  <si>
    <t>mun. Strășeni</t>
  </si>
  <si>
    <t>orașul Ștefan Vodă</t>
  </si>
  <si>
    <t xml:space="preserve">(cu excepția UTA Gagauzia) </t>
  </si>
  <si>
    <t>or.Dondușeni</t>
  </si>
  <si>
    <t>Or.Drochia</t>
  </si>
  <si>
    <t>Cote IVPF</t>
  </si>
  <si>
    <t>nivel I - 100%</t>
  </si>
  <si>
    <t>nivel II - 25%</t>
  </si>
  <si>
    <t>Chisinau - 50%</t>
  </si>
  <si>
    <t>Balti - 50%</t>
  </si>
  <si>
    <t>Cota in FSF, %</t>
  </si>
  <si>
    <t>orase resedinta - 50%</t>
  </si>
  <si>
    <t>municipii resedinta - 50%</t>
  </si>
  <si>
    <r>
      <t xml:space="preserve">Populația (locuitori)   </t>
    </r>
    <r>
      <rPr>
        <b/>
        <sz val="8"/>
        <rFont val="Times New Roman"/>
        <family val="1"/>
        <charset val="204"/>
      </rPr>
      <t>la situația din 1.01.2020</t>
    </r>
  </si>
  <si>
    <r>
      <t xml:space="preserve">Calculul  TDG de la bugetul de stat la bugetele locale pentru anul 2022                  </t>
    </r>
    <r>
      <rPr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</si>
  <si>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Fondul de susținere financiară pentru anul 2022= IVPF nealocat în baza execuției a. 2020</t>
  </si>
  <si>
    <t>IVPJ (executat 2020)</t>
  </si>
  <si>
    <r>
      <t xml:space="preserve">Populația (locuitori)   </t>
    </r>
    <r>
      <rPr>
        <b/>
        <sz val="8"/>
        <rFont val="Times New Roman"/>
        <family val="1"/>
        <charset val="204"/>
      </rPr>
      <t>la situația din 1.01.2021</t>
    </r>
  </si>
  <si>
    <t>IVPJ (scontat 2021)</t>
  </si>
  <si>
    <r>
      <t xml:space="preserve">Calculul TDG de la bugetul de stat la bugetele UAT pentru anul 2023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4"/>
        <color theme="1"/>
        <rFont val="Times New Roman"/>
        <family val="1"/>
        <charset val="204"/>
      </rPr>
      <t xml:space="preserve">(cu excepția UTA Gagauzia) 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</si>
  <si>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Fondul de susținere financiară pentru anul 2023 (în baza scontat 2021)</t>
  </si>
  <si>
    <r>
      <t xml:space="preserve">Calculul TDG de la bugetul de stat la bugetele UAT pentru anul 2024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4"/>
        <color theme="1"/>
        <rFont val="Times New Roman"/>
        <family val="1"/>
        <charset val="204"/>
      </rPr>
      <t xml:space="preserve">(cu excepția UTA Gagauzia) 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</si>
  <si>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IVPJ (prognoza 2022)</t>
  </si>
  <si>
    <t>Fondul de susținere financiară pentru anul 2024 (în baza prognoza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</si>
</sst>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(* #,##0_);_(* \(#,##0\);_(* &quot;-&quot;??_);_(@_)"/>
    <numFmt numFmtId="166" formatCode="#,##0.0"/>
    <numFmt numFmtId="167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4"/>
      <color theme="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62">
    <xf numFmtId="0" fontId="0" fillId="0" borderId="0"/>
    <xf numFmtId="0" fontId="9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57">
    <xf numFmtId="0" fontId="0" fillId="0" borderId="0" xfId="0"/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/>
    <xf numFmtId="4" fontId="5" fillId="2" borderId="1" xfId="2" applyNumberFormat="1" applyFont="1" applyFill="1" applyBorder="1" applyAlignment="1">
      <alignment horizontal="right" vertical="center"/>
    </xf>
    <xf numFmtId="4" fontId="6" fillId="2" borderId="1" xfId="2" applyNumberFormat="1" applyFont="1" applyFill="1" applyBorder="1"/>
    <xf numFmtId="4" fontId="4" fillId="2" borderId="1" xfId="2" applyNumberFormat="1" applyFont="1" applyFill="1" applyBorder="1" applyAlignment="1">
      <alignment horizontal="right" vertical="center"/>
    </xf>
    <xf numFmtId="0" fontId="0" fillId="2" borderId="0" xfId="0" applyFill="1"/>
    <xf numFmtId="0" fontId="11" fillId="2" borderId="1" xfId="0" applyNumberFormat="1" applyFont="1" applyFill="1" applyBorder="1" applyAlignment="1">
      <alignment horizontal="center"/>
    </xf>
    <xf numFmtId="166" fontId="10" fillId="2" borderId="1" xfId="0" applyNumberFormat="1" applyFont="1" applyFill="1" applyBorder="1" applyAlignment="1">
      <alignment horizontal="right"/>
    </xf>
    <xf numFmtId="166" fontId="10" fillId="2" borderId="1" xfId="0" applyNumberFormat="1" applyFont="1" applyFill="1" applyBorder="1"/>
    <xf numFmtId="166" fontId="11" fillId="2" borderId="1" xfId="0" applyNumberFormat="1" applyFont="1" applyFill="1" applyBorder="1"/>
    <xf numFmtId="0" fontId="11" fillId="2" borderId="0" xfId="0" applyFont="1" applyFill="1"/>
    <xf numFmtId="0" fontId="0" fillId="2" borderId="0" xfId="0" applyFill="1" applyAlignment="1">
      <alignment wrapText="1"/>
    </xf>
    <xf numFmtId="166" fontId="16" fillId="2" borderId="1" xfId="0" applyNumberFormat="1" applyFont="1" applyFill="1" applyBorder="1"/>
    <xf numFmtId="9" fontId="16" fillId="2" borderId="1" xfId="0" applyNumberFormat="1" applyFont="1" applyFill="1" applyBorder="1"/>
    <xf numFmtId="0" fontId="16" fillId="2" borderId="7" xfId="0" applyFont="1" applyFill="1" applyBorder="1" applyAlignment="1"/>
    <xf numFmtId="0" fontId="16" fillId="2" borderId="0" xfId="0" applyFont="1" applyFill="1" applyBorder="1"/>
    <xf numFmtId="9" fontId="16" fillId="2" borderId="1" xfId="0" applyNumberFormat="1" applyFont="1" applyFill="1" applyBorder="1" applyAlignment="1"/>
    <xf numFmtId="9" fontId="16" fillId="2" borderId="0" xfId="0" applyNumberFormat="1" applyFont="1" applyFill="1" applyBorder="1"/>
    <xf numFmtId="166" fontId="16" fillId="2" borderId="1" xfId="0" applyNumberFormat="1" applyFont="1" applyFill="1" applyBorder="1" applyAlignment="1"/>
    <xf numFmtId="0" fontId="17" fillId="2" borderId="1" xfId="0" applyFont="1" applyFill="1" applyBorder="1"/>
    <xf numFmtId="4" fontId="16" fillId="2" borderId="1" xfId="0" applyNumberFormat="1" applyFont="1" applyFill="1" applyBorder="1" applyAlignment="1">
      <alignment vertical="center" wrapText="1"/>
    </xf>
    <xf numFmtId="9" fontId="14" fillId="2" borderId="0" xfId="7" applyFont="1" applyFill="1"/>
    <xf numFmtId="0" fontId="14" fillId="2" borderId="0" xfId="0" applyFont="1" applyFill="1" applyAlignment="1">
      <alignment horizontal="center" vertical="center" wrapText="1"/>
    </xf>
    <xf numFmtId="0" fontId="0" fillId="2" borderId="0" xfId="0" applyNumberFormat="1" applyFill="1"/>
    <xf numFmtId="166" fontId="11" fillId="2" borderId="1" xfId="0" applyNumberFormat="1" applyFont="1" applyFill="1" applyBorder="1" applyAlignment="1">
      <alignment horizontal="center"/>
    </xf>
    <xf numFmtId="0" fontId="10" fillId="2" borderId="1" xfId="0" applyFont="1" applyFill="1" applyBorder="1"/>
    <xf numFmtId="0" fontId="10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166" fontId="11" fillId="2" borderId="0" xfId="0" applyNumberFormat="1" applyFont="1" applyFill="1"/>
    <xf numFmtId="166" fontId="14" fillId="2" borderId="1" xfId="0" applyNumberFormat="1" applyFont="1" applyFill="1" applyBorder="1"/>
    <xf numFmtId="0" fontId="5" fillId="2" borderId="1" xfId="0" applyFont="1" applyFill="1" applyBorder="1"/>
    <xf numFmtId="0" fontId="22" fillId="2" borderId="0" xfId="0" applyFont="1" applyFill="1"/>
    <xf numFmtId="0" fontId="4" fillId="2" borderId="0" xfId="0" applyFont="1" applyFill="1"/>
    <xf numFmtId="166" fontId="22" fillId="2" borderId="0" xfId="0" applyNumberFormat="1" applyFont="1" applyFill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right"/>
    </xf>
    <xf numFmtId="166" fontId="4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166" fontId="4" fillId="2" borderId="0" xfId="0" applyNumberFormat="1" applyFont="1" applyFill="1"/>
    <xf numFmtId="0" fontId="5" fillId="2" borderId="1" xfId="9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166" fontId="5" fillId="2" borderId="1" xfId="0" applyNumberFormat="1" applyFont="1" applyFill="1" applyBorder="1"/>
    <xf numFmtId="0" fontId="4" fillId="2" borderId="1" xfId="9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4" fontId="4" fillId="2" borderId="1" xfId="6" applyNumberFormat="1" applyFont="1" applyFill="1" applyBorder="1" applyAlignment="1">
      <alignment horizontal="right"/>
    </xf>
    <xf numFmtId="166" fontId="4" fillId="2" borderId="1" xfId="0" applyNumberFormat="1" applyFont="1" applyFill="1" applyBorder="1"/>
    <xf numFmtId="0" fontId="4" fillId="2" borderId="1" xfId="9" applyFont="1" applyFill="1" applyBorder="1"/>
    <xf numFmtId="0" fontId="4" fillId="2" borderId="1" xfId="9" applyFont="1" applyFill="1" applyBorder="1" applyAlignment="1"/>
    <xf numFmtId="4" fontId="4" fillId="2" borderId="1" xfId="3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 wrapText="1"/>
    </xf>
    <xf numFmtId="166" fontId="27" fillId="2" borderId="0" xfId="0" applyNumberFormat="1" applyFont="1" applyFill="1"/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27" fillId="2" borderId="0" xfId="0" applyFont="1" applyFill="1" applyAlignment="1">
      <alignment horizontal="center"/>
    </xf>
    <xf numFmtId="0" fontId="27" fillId="2" borderId="0" xfId="0" applyFont="1" applyFill="1"/>
    <xf numFmtId="166" fontId="4" fillId="2" borderId="0" xfId="0" applyNumberFormat="1" applyFont="1" applyFill="1" applyBorder="1"/>
    <xf numFmtId="0" fontId="13" fillId="2" borderId="0" xfId="0" applyFont="1" applyFill="1" applyAlignment="1">
      <alignment vertical="center" wrapText="1"/>
    </xf>
    <xf numFmtId="0" fontId="4" fillId="2" borderId="14" xfId="0" applyNumberFormat="1" applyFont="1" applyFill="1" applyBorder="1" applyAlignment="1">
      <alignment horizontal="center"/>
    </xf>
    <xf numFmtId="0" fontId="4" fillId="2" borderId="14" xfId="0" applyFont="1" applyFill="1" applyBorder="1"/>
    <xf numFmtId="166" fontId="10" fillId="2" borderId="15" xfId="0" applyNumberFormat="1" applyFont="1" applyFill="1" applyBorder="1" applyAlignment="1">
      <alignment horizontal="right"/>
    </xf>
    <xf numFmtId="166" fontId="11" fillId="2" borderId="0" xfId="0" applyNumberFormat="1" applyFont="1" applyFill="1" applyBorder="1"/>
    <xf numFmtId="0" fontId="5" fillId="2" borderId="14" xfId="0" applyFont="1" applyFill="1" applyBorder="1"/>
    <xf numFmtId="166" fontId="10" fillId="2" borderId="15" xfId="0" applyNumberFormat="1" applyFont="1" applyFill="1" applyBorder="1"/>
    <xf numFmtId="166" fontId="11" fillId="2" borderId="15" xfId="0" applyNumberFormat="1" applyFont="1" applyFill="1" applyBorder="1"/>
    <xf numFmtId="0" fontId="4" fillId="2" borderId="0" xfId="0" applyFont="1" applyFill="1" applyBorder="1"/>
    <xf numFmtId="0" fontId="11" fillId="2" borderId="0" xfId="0" applyFont="1" applyFill="1" applyBorder="1"/>
    <xf numFmtId="0" fontId="4" fillId="2" borderId="16" xfId="0" applyFont="1" applyFill="1" applyBorder="1"/>
    <xf numFmtId="0" fontId="4" fillId="2" borderId="17" xfId="9" applyFont="1" applyFill="1" applyBorder="1"/>
    <xf numFmtId="0" fontId="4" fillId="2" borderId="17" xfId="0" applyFont="1" applyFill="1" applyBorder="1"/>
    <xf numFmtId="4" fontId="4" fillId="2" borderId="17" xfId="0" applyNumberFormat="1" applyFont="1" applyFill="1" applyBorder="1" applyAlignment="1">
      <alignment horizontal="right" vertical="center"/>
    </xf>
    <xf numFmtId="166" fontId="4" fillId="2" borderId="17" xfId="0" applyNumberFormat="1" applyFont="1" applyFill="1" applyBorder="1"/>
    <xf numFmtId="166" fontId="11" fillId="2" borderId="17" xfId="0" applyNumberFormat="1" applyFont="1" applyFill="1" applyBorder="1"/>
    <xf numFmtId="166" fontId="11" fillId="2" borderId="18" xfId="0" applyNumberFormat="1" applyFont="1" applyFill="1" applyBorder="1"/>
    <xf numFmtId="166" fontId="27" fillId="2" borderId="0" xfId="0" applyNumberFormat="1" applyFont="1" applyFill="1" applyAlignment="1">
      <alignment horizontal="center"/>
    </xf>
    <xf numFmtId="3" fontId="4" fillId="2" borderId="1" xfId="0" applyNumberFormat="1" applyFont="1" applyFill="1" applyBorder="1" applyAlignment="1">
      <alignment horizontal="right" wrapText="1"/>
    </xf>
    <xf numFmtId="3" fontId="4" fillId="2" borderId="4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/>
    </xf>
    <xf numFmtId="3" fontId="5" fillId="2" borderId="1" xfId="2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1" fontId="4" fillId="2" borderId="1" xfId="0" applyNumberFormat="1" applyFont="1" applyFill="1" applyBorder="1" applyAlignment="1">
      <alignment horizontal="right" vertical="center"/>
    </xf>
    <xf numFmtId="165" fontId="4" fillId="2" borderId="1" xfId="8" applyNumberFormat="1" applyFont="1" applyFill="1" applyBorder="1" applyAlignment="1">
      <alignment horizontal="right" vertical="center"/>
    </xf>
    <xf numFmtId="3" fontId="4" fillId="2" borderId="17" xfId="0" applyNumberFormat="1" applyFont="1" applyFill="1" applyBorder="1" applyAlignment="1">
      <alignment horizontal="right" wrapText="1"/>
    </xf>
    <xf numFmtId="166" fontId="22" fillId="2" borderId="0" xfId="0" applyNumberFormat="1" applyFont="1" applyFill="1" applyAlignment="1">
      <alignment horizontal="left"/>
    </xf>
    <xf numFmtId="0" fontId="28" fillId="2" borderId="0" xfId="0" applyFont="1" applyFill="1"/>
    <xf numFmtId="0" fontId="27" fillId="2" borderId="0" xfId="0" applyFont="1" applyFill="1" applyAlignment="1">
      <alignment horizontal="left"/>
    </xf>
    <xf numFmtId="166" fontId="0" fillId="2" borderId="0" xfId="0" applyNumberFormat="1" applyFont="1" applyFill="1"/>
    <xf numFmtId="0" fontId="11" fillId="2" borderId="0" xfId="0" applyFont="1" applyFill="1" applyAlignment="1"/>
    <xf numFmtId="9" fontId="17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2" borderId="7" xfId="0" applyNumberFormat="1" applyFont="1" applyFill="1" applyBorder="1" applyAlignment="1">
      <alignment horizontal="center"/>
    </xf>
    <xf numFmtId="166" fontId="14" fillId="2" borderId="3" xfId="0" applyNumberFormat="1" applyFont="1" applyFill="1" applyBorder="1"/>
    <xf numFmtId="1" fontId="11" fillId="2" borderId="1" xfId="0" applyNumberFormat="1" applyFont="1" applyFill="1" applyBorder="1"/>
    <xf numFmtId="0" fontId="30" fillId="2" borderId="0" xfId="0" applyFont="1" applyFill="1" applyBorder="1" applyAlignment="1">
      <alignment horizontal="center" vertical="center" wrapText="1"/>
    </xf>
    <xf numFmtId="0" fontId="31" fillId="2" borderId="0" xfId="0" applyFont="1" applyFill="1" applyBorder="1" applyAlignment="1">
      <alignment horizontal="center" vertical="center"/>
    </xf>
    <xf numFmtId="166" fontId="3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11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32" fillId="2" borderId="0" xfId="0" applyFont="1" applyFill="1" applyBorder="1" applyAlignment="1">
      <alignment horizontal="center" vertical="center" wrapText="1"/>
    </xf>
    <xf numFmtId="166" fontId="33" fillId="2" borderId="1" xfId="0" applyNumberFormat="1" applyFont="1" applyFill="1" applyBorder="1"/>
    <xf numFmtId="1" fontId="4" fillId="2" borderId="1" xfId="0" applyNumberFormat="1" applyFont="1" applyFill="1" applyBorder="1"/>
    <xf numFmtId="3" fontId="22" fillId="2" borderId="0" xfId="0" applyNumberFormat="1" applyFont="1" applyFill="1"/>
    <xf numFmtId="3" fontId="4" fillId="2" borderId="1" xfId="0" applyNumberFormat="1" applyFont="1" applyFill="1" applyBorder="1" applyAlignment="1">
      <alignment horizontal="center"/>
    </xf>
    <xf numFmtId="0" fontId="32" fillId="2" borderId="0" xfId="0" applyFont="1" applyFill="1" applyBorder="1" applyAlignment="1">
      <alignment horizontal="center" vertical="center" wrapText="1"/>
    </xf>
    <xf numFmtId="166" fontId="0" fillId="2" borderId="0" xfId="0" applyNumberFormat="1" applyFill="1"/>
    <xf numFmtId="166" fontId="0" fillId="2" borderId="0" xfId="0" applyNumberFormat="1" applyFill="1" applyAlignment="1">
      <alignment wrapText="1"/>
    </xf>
    <xf numFmtId="166" fontId="0" fillId="2" borderId="0" xfId="0" applyNumberFormat="1" applyFill="1" applyAlignment="1">
      <alignment horizontal="right"/>
    </xf>
    <xf numFmtId="166" fontId="34" fillId="2" borderId="1" xfId="0" applyNumberFormat="1" applyFont="1" applyFill="1" applyBorder="1" applyAlignment="1">
      <alignment horizontal="right"/>
    </xf>
    <xf numFmtId="166" fontId="27" fillId="2" borderId="0" xfId="0" applyNumberFormat="1" applyFont="1" applyFill="1" applyAlignment="1">
      <alignment horizontal="left"/>
    </xf>
    <xf numFmtId="166" fontId="5" fillId="2" borderId="0" xfId="0" applyNumberFormat="1" applyFont="1" applyFill="1" applyBorder="1"/>
    <xf numFmtId="166" fontId="26" fillId="2" borderId="1" xfId="531" applyNumberFormat="1" applyFont="1" applyFill="1" applyBorder="1"/>
    <xf numFmtId="166" fontId="4" fillId="2" borderId="1" xfId="531" applyNumberFormat="1" applyFont="1" applyFill="1" applyBorder="1"/>
    <xf numFmtId="166" fontId="25" fillId="2" borderId="1" xfId="531" applyNumberFormat="1" applyFont="1" applyFill="1" applyBorder="1"/>
    <xf numFmtId="166" fontId="26" fillId="2" borderId="17" xfId="531" applyNumberFormat="1" applyFont="1" applyFill="1" applyBorder="1"/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66" fontId="4" fillId="2" borderId="15" xfId="0" applyNumberFormat="1" applyFont="1" applyFill="1" applyBorder="1"/>
    <xf numFmtId="166" fontId="25" fillId="2" borderId="1" xfId="357" applyNumberFormat="1" applyFont="1" applyFill="1" applyBorder="1"/>
    <xf numFmtId="0" fontId="4" fillId="2" borderId="8" xfId="0" applyFont="1" applyFill="1" applyBorder="1"/>
    <xf numFmtId="166" fontId="25" fillId="2" borderId="1" xfId="363" applyNumberFormat="1" applyFont="1" applyFill="1" applyBorder="1"/>
    <xf numFmtId="166" fontId="25" fillId="2" borderId="1" xfId="369" applyNumberFormat="1" applyFont="1" applyFill="1" applyBorder="1"/>
    <xf numFmtId="166" fontId="25" fillId="2" borderId="1" xfId="375" applyNumberFormat="1" applyFont="1" applyFill="1" applyBorder="1"/>
    <xf numFmtId="166" fontId="25" fillId="2" borderId="1" xfId="381" applyNumberFormat="1" applyFont="1" applyFill="1" applyBorder="1"/>
    <xf numFmtId="166" fontId="25" fillId="2" borderId="1" xfId="387" applyNumberFormat="1" applyFont="1" applyFill="1" applyBorder="1"/>
    <xf numFmtId="166" fontId="25" fillId="2" borderId="1" xfId="393" applyNumberFormat="1" applyFont="1" applyFill="1" applyBorder="1"/>
    <xf numFmtId="166" fontId="25" fillId="2" borderId="1" xfId="399" applyNumberFormat="1" applyFont="1" applyFill="1" applyBorder="1"/>
    <xf numFmtId="166" fontId="25" fillId="2" borderId="1" xfId="405" applyNumberFormat="1" applyFont="1" applyFill="1" applyBorder="1"/>
    <xf numFmtId="166" fontId="25" fillId="2" borderId="1" xfId="411" applyNumberFormat="1" applyFont="1" applyFill="1" applyBorder="1"/>
    <xf numFmtId="166" fontId="25" fillId="2" borderId="1" xfId="417" applyNumberFormat="1" applyFont="1" applyFill="1" applyBorder="1"/>
    <xf numFmtId="166" fontId="25" fillId="2" borderId="1" xfId="423" applyNumberFormat="1" applyFont="1" applyFill="1" applyBorder="1"/>
    <xf numFmtId="166" fontId="25" fillId="2" borderId="1" xfId="429" applyNumberFormat="1" applyFont="1" applyFill="1" applyBorder="1"/>
    <xf numFmtId="166" fontId="25" fillId="2" borderId="1" xfId="435" applyNumberFormat="1" applyFont="1" applyFill="1" applyBorder="1"/>
    <xf numFmtId="166" fontId="25" fillId="2" borderId="1" xfId="441" applyNumberFormat="1" applyFont="1" applyFill="1" applyBorder="1"/>
    <xf numFmtId="166" fontId="25" fillId="2" borderId="1" xfId="447" applyNumberFormat="1" applyFont="1" applyFill="1" applyBorder="1"/>
    <xf numFmtId="166" fontId="25" fillId="2" borderId="1" xfId="453" applyNumberFormat="1" applyFont="1" applyFill="1" applyBorder="1"/>
    <xf numFmtId="166" fontId="25" fillId="2" borderId="1" xfId="459" applyNumberFormat="1" applyFont="1" applyFill="1" applyBorder="1"/>
    <xf numFmtId="166" fontId="25" fillId="2" borderId="1" xfId="465" applyNumberFormat="1" applyFont="1" applyFill="1" applyBorder="1"/>
    <xf numFmtId="166" fontId="25" fillId="2" borderId="1" xfId="471" applyNumberFormat="1" applyFont="1" applyFill="1" applyBorder="1"/>
    <xf numFmtId="166" fontId="25" fillId="2" borderId="1" xfId="477" applyNumberFormat="1" applyFont="1" applyFill="1" applyBorder="1"/>
    <xf numFmtId="166" fontId="25" fillId="2" borderId="1" xfId="483" applyNumberFormat="1" applyFont="1" applyFill="1" applyBorder="1"/>
    <xf numFmtId="166" fontId="25" fillId="2" borderId="1" xfId="489" applyNumberFormat="1" applyFont="1" applyFill="1" applyBorder="1"/>
    <xf numFmtId="166" fontId="25" fillId="2" borderId="1" xfId="495" applyNumberFormat="1" applyFont="1" applyFill="1" applyBorder="1"/>
    <xf numFmtId="166" fontId="25" fillId="2" borderId="1" xfId="501" applyNumberFormat="1" applyFont="1" applyFill="1" applyBorder="1"/>
    <xf numFmtId="166" fontId="25" fillId="2" borderId="1" xfId="507" applyNumberFormat="1" applyFont="1" applyFill="1" applyBorder="1"/>
    <xf numFmtId="166" fontId="25" fillId="2" borderId="1" xfId="513" applyNumberFormat="1" applyFont="1" applyFill="1" applyBorder="1"/>
    <xf numFmtId="166" fontId="25" fillId="2" borderId="1" xfId="519" applyNumberFormat="1" applyFont="1" applyFill="1" applyBorder="1"/>
    <xf numFmtId="166" fontId="25" fillId="2" borderId="1" xfId="525" applyNumberFormat="1" applyFont="1" applyFill="1" applyBorder="1"/>
    <xf numFmtId="166" fontId="25" fillId="2" borderId="1" xfId="537" applyNumberFormat="1" applyFont="1" applyFill="1" applyBorder="1"/>
    <xf numFmtId="166" fontId="25" fillId="2" borderId="1" xfId="543" applyNumberFormat="1" applyFont="1" applyFill="1" applyBorder="1"/>
    <xf numFmtId="166" fontId="25" fillId="2" borderId="1" xfId="549" applyNumberFormat="1" applyFont="1" applyFill="1" applyBorder="1"/>
    <xf numFmtId="0" fontId="26" fillId="2" borderId="0" xfId="0" applyFont="1" applyFill="1" applyBorder="1" applyAlignment="1">
      <alignment horizontal="center" vertical="center" wrapText="1"/>
    </xf>
    <xf numFmtId="166" fontId="5" fillId="2" borderId="1" xfId="2" applyNumberFormat="1" applyFont="1" applyFill="1" applyBorder="1" applyAlignment="1">
      <alignment horizontal="right" vertical="center"/>
    </xf>
    <xf numFmtId="166" fontId="5" fillId="2" borderId="1" xfId="0" applyNumberFormat="1" applyFont="1" applyFill="1" applyBorder="1" applyAlignment="1">
      <alignment horizontal="right" vertical="center" wrapText="1"/>
    </xf>
    <xf numFmtId="166" fontId="4" fillId="2" borderId="1" xfId="555" applyNumberFormat="1" applyFont="1" applyFill="1" applyBorder="1"/>
    <xf numFmtId="166" fontId="25" fillId="2" borderId="1" xfId="561" applyNumberFormat="1" applyFont="1" applyFill="1" applyBorder="1"/>
    <xf numFmtId="166" fontId="25" fillId="2" borderId="1" xfId="567" applyNumberFormat="1" applyFont="1" applyFill="1" applyBorder="1"/>
    <xf numFmtId="166" fontId="25" fillId="2" borderId="1" xfId="573" applyNumberFormat="1" applyFont="1" applyFill="1" applyBorder="1"/>
    <xf numFmtId="166" fontId="25" fillId="2" borderId="1" xfId="579" applyNumberFormat="1" applyFont="1" applyFill="1" applyBorder="1"/>
    <xf numFmtId="166" fontId="25" fillId="2" borderId="1" xfId="585" applyNumberFormat="1" applyFont="1" applyFill="1" applyBorder="1"/>
    <xf numFmtId="166" fontId="25" fillId="2" borderId="1" xfId="591" applyNumberFormat="1" applyFont="1" applyFill="1" applyBorder="1"/>
    <xf numFmtId="166" fontId="25" fillId="2" borderId="1" xfId="597" applyNumberFormat="1" applyFont="1" applyFill="1" applyBorder="1"/>
    <xf numFmtId="166" fontId="25" fillId="2" borderId="1" xfId="603" applyNumberFormat="1" applyFont="1" applyFill="1" applyBorder="1"/>
    <xf numFmtId="166" fontId="25" fillId="2" borderId="1" xfId="609" applyNumberFormat="1" applyFont="1" applyFill="1" applyBorder="1"/>
    <xf numFmtId="166" fontId="25" fillId="2" borderId="1" xfId="615" applyNumberFormat="1" applyFont="1" applyFill="1" applyBorder="1"/>
    <xf numFmtId="166" fontId="25" fillId="2" borderId="1" xfId="621" applyNumberFormat="1" applyFont="1" applyFill="1" applyBorder="1"/>
    <xf numFmtId="166" fontId="25" fillId="2" borderId="1" xfId="627" applyNumberFormat="1" applyFont="1" applyFill="1" applyBorder="1"/>
    <xf numFmtId="166" fontId="25" fillId="2" borderId="1" xfId="633" applyNumberFormat="1" applyFont="1" applyFill="1" applyBorder="1"/>
    <xf numFmtId="166" fontId="25" fillId="2" borderId="1" xfId="639" applyNumberFormat="1" applyFont="1" applyFill="1" applyBorder="1"/>
    <xf numFmtId="166" fontId="25" fillId="2" borderId="1" xfId="645" applyNumberFormat="1" applyFont="1" applyFill="1" applyBorder="1"/>
    <xf numFmtId="166" fontId="25" fillId="2" borderId="1" xfId="651" applyNumberFormat="1" applyFont="1" applyFill="1" applyBorder="1"/>
    <xf numFmtId="166" fontId="25" fillId="2" borderId="1" xfId="657" applyNumberFormat="1" applyFont="1" applyFill="1" applyBorder="1"/>
    <xf numFmtId="166" fontId="25" fillId="2" borderId="1" xfId="663" applyNumberFormat="1" applyFont="1" applyFill="1" applyBorder="1"/>
    <xf numFmtId="166" fontId="25" fillId="2" borderId="1" xfId="669" applyNumberFormat="1" applyFont="1" applyFill="1" applyBorder="1"/>
    <xf numFmtId="166" fontId="25" fillId="2" borderId="1" xfId="675" applyNumberFormat="1" applyFont="1" applyFill="1" applyBorder="1"/>
    <xf numFmtId="166" fontId="25" fillId="2" borderId="1" xfId="681" applyNumberFormat="1" applyFont="1" applyFill="1" applyBorder="1"/>
    <xf numFmtId="166" fontId="25" fillId="2" borderId="1" xfId="687" applyNumberFormat="1" applyFont="1" applyFill="1" applyBorder="1"/>
    <xf numFmtId="166" fontId="25" fillId="2" borderId="1" xfId="693" applyNumberFormat="1" applyFont="1" applyFill="1" applyBorder="1"/>
    <xf numFmtId="166" fontId="25" fillId="2" borderId="1" xfId="699" applyNumberFormat="1" applyFont="1" applyFill="1" applyBorder="1"/>
    <xf numFmtId="166" fontId="25" fillId="2" borderId="1" xfId="705" applyNumberFormat="1" applyFont="1" applyFill="1" applyBorder="1"/>
    <xf numFmtId="166" fontId="25" fillId="2" borderId="1" xfId="711" applyNumberFormat="1" applyFont="1" applyFill="1" applyBorder="1"/>
    <xf numFmtId="166" fontId="25" fillId="2" borderId="1" xfId="717" applyNumberFormat="1" applyFont="1" applyFill="1" applyBorder="1"/>
    <xf numFmtId="166" fontId="25" fillId="2" borderId="1" xfId="723" applyNumberFormat="1" applyFont="1" applyFill="1" applyBorder="1"/>
    <xf numFmtId="166" fontId="25" fillId="2" borderId="1" xfId="729" applyNumberFormat="1" applyFont="1" applyFill="1" applyBorder="1"/>
    <xf numFmtId="166" fontId="25" fillId="2" borderId="1" xfId="735" applyNumberFormat="1" applyFont="1" applyFill="1" applyBorder="1"/>
    <xf numFmtId="166" fontId="25" fillId="2" borderId="1" xfId="741" applyNumberFormat="1" applyFont="1" applyFill="1" applyBorder="1"/>
    <xf numFmtId="166" fontId="25" fillId="2" borderId="1" xfId="747" applyNumberFormat="1" applyFont="1" applyFill="1" applyBorder="1"/>
    <xf numFmtId="166" fontId="25" fillId="2" borderId="1" xfId="753" applyNumberFormat="1" applyFont="1" applyFill="1" applyBorder="1"/>
    <xf numFmtId="0" fontId="22" fillId="2" borderId="0" xfId="0" applyNumberFormat="1" applyFont="1" applyFill="1"/>
    <xf numFmtId="166" fontId="4" fillId="2" borderId="1" xfId="0" applyNumberFormat="1" applyFont="1" applyFill="1" applyBorder="1" applyAlignment="1">
      <alignment horizontal="center"/>
    </xf>
    <xf numFmtId="166" fontId="5" fillId="2" borderId="0" xfId="0" applyNumberFormat="1" applyFont="1" applyFill="1"/>
    <xf numFmtId="0" fontId="4" fillId="2" borderId="7" xfId="0" applyNumberFormat="1" applyFont="1" applyFill="1" applyBorder="1" applyAlignment="1">
      <alignment horizontal="center"/>
    </xf>
    <xf numFmtId="166" fontId="5" fillId="2" borderId="7" xfId="0" applyNumberFormat="1" applyFont="1" applyFill="1" applyBorder="1" applyAlignment="1">
      <alignment horizontal="right"/>
    </xf>
    <xf numFmtId="166" fontId="5" fillId="2" borderId="7" xfId="0" applyNumberFormat="1" applyFont="1" applyFill="1" applyBorder="1"/>
    <xf numFmtId="166" fontId="4" fillId="2" borderId="7" xfId="0" applyNumberFormat="1" applyFont="1" applyFill="1" applyBorder="1"/>
    <xf numFmtId="166" fontId="4" fillId="2" borderId="8" xfId="0" applyNumberFormat="1" applyFont="1" applyFill="1" applyBorder="1"/>
    <xf numFmtId="167" fontId="22" fillId="2" borderId="0" xfId="0" applyNumberFormat="1" applyFont="1" applyFill="1"/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 vertical="center" wrapText="1"/>
    </xf>
    <xf numFmtId="0" fontId="23" fillId="2" borderId="19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23" fillId="2" borderId="20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4" fillId="2" borderId="13" xfId="0" applyFont="1" applyFill="1" applyBorder="1" applyAlignment="1">
      <alignment horizontal="center" vertical="center" textRotation="90" wrapText="1"/>
    </xf>
    <xf numFmtId="0" fontId="24" fillId="2" borderId="4" xfId="0" applyFont="1" applyFill="1" applyBorder="1" applyAlignment="1">
      <alignment horizontal="center" vertical="center" textRotation="90" wrapText="1"/>
    </xf>
    <xf numFmtId="0" fontId="24" fillId="2" borderId="3" xfId="0" applyFont="1" applyFill="1" applyBorder="1" applyAlignment="1">
      <alignment horizontal="center" vertical="center" textRotation="90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0" fontId="17" fillId="2" borderId="7" xfId="0" applyFont="1" applyFill="1" applyBorder="1" applyAlignment="1">
      <alignment horizontal="left"/>
    </xf>
    <xf numFmtId="0" fontId="17" fillId="2" borderId="8" xfId="0" applyFont="1" applyFill="1" applyBorder="1" applyAlignment="1">
      <alignment horizontal="left"/>
    </xf>
    <xf numFmtId="0" fontId="16" fillId="2" borderId="7" xfId="0" applyFont="1" applyFill="1" applyBorder="1" applyAlignment="1">
      <alignment horizontal="left"/>
    </xf>
    <xf numFmtId="0" fontId="16" fillId="2" borderId="8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 wrapText="1"/>
    </xf>
    <xf numFmtId="0" fontId="14" fillId="2" borderId="8" xfId="0" applyFont="1" applyFill="1" applyBorder="1" applyAlignment="1">
      <alignment horizontal="left" wrapText="1"/>
    </xf>
    <xf numFmtId="0" fontId="13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wrapText="1"/>
    </xf>
    <xf numFmtId="0" fontId="14" fillId="2" borderId="12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textRotation="90" wrapText="1"/>
    </xf>
    <xf numFmtId="0" fontId="10" fillId="2" borderId="4" xfId="0" applyFont="1" applyFill="1" applyBorder="1" applyAlignment="1">
      <alignment horizontal="center" vertical="center" textRotation="90" wrapText="1"/>
    </xf>
    <xf numFmtId="0" fontId="10" fillId="2" borderId="3" xfId="0" applyFont="1" applyFill="1" applyBorder="1" applyAlignment="1">
      <alignment horizontal="center" vertical="center" textRotation="90" wrapText="1"/>
    </xf>
  </cellXfs>
  <cellStyles count="762">
    <cellStyle name="Comma" xfId="8" builtinId="3"/>
    <cellStyle name="Normal" xfId="0" builtinId="0"/>
    <cellStyle name="Normal_Sheet1" xfId="9"/>
    <cellStyle name="Normal_Sheet1 100" xfId="531"/>
    <cellStyle name="Normal_Sheet1 101" xfId="537"/>
    <cellStyle name="Normal_Sheet1 102" xfId="543"/>
    <cellStyle name="Normal_Sheet1 103" xfId="549"/>
    <cellStyle name="Normal_Sheet1 104" xfId="555"/>
    <cellStyle name="Normal_Sheet1 105" xfId="561"/>
    <cellStyle name="Normal_Sheet1 106" xfId="567"/>
    <cellStyle name="Normal_Sheet1 107" xfId="573"/>
    <cellStyle name="Normal_Sheet1 108" xfId="579"/>
    <cellStyle name="Normal_Sheet1 109" xfId="585"/>
    <cellStyle name="Normal_Sheet1 110" xfId="591"/>
    <cellStyle name="Normal_Sheet1 111" xfId="597"/>
    <cellStyle name="Normal_Sheet1 112" xfId="603"/>
    <cellStyle name="Normal_Sheet1 113" xfId="609"/>
    <cellStyle name="Normal_Sheet1 114" xfId="615"/>
    <cellStyle name="Normal_Sheet1 115" xfId="621"/>
    <cellStyle name="Normal_Sheet1 116" xfId="627"/>
    <cellStyle name="Normal_Sheet1 117" xfId="633"/>
    <cellStyle name="Normal_Sheet1 118" xfId="639"/>
    <cellStyle name="Normal_Sheet1 119" xfId="645"/>
    <cellStyle name="Normal_Sheet1 120" xfId="651"/>
    <cellStyle name="Normal_Sheet1 121" xfId="657"/>
    <cellStyle name="Normal_Sheet1 122" xfId="663"/>
    <cellStyle name="Normal_Sheet1 123" xfId="669"/>
    <cellStyle name="Normal_Sheet1 124" xfId="675"/>
    <cellStyle name="Normal_Sheet1 125" xfId="681"/>
    <cellStyle name="Normal_Sheet1 126" xfId="687"/>
    <cellStyle name="Normal_Sheet1 127" xfId="693"/>
    <cellStyle name="Normal_Sheet1 128" xfId="699"/>
    <cellStyle name="Normal_Sheet1 129" xfId="705"/>
    <cellStyle name="Normal_Sheet1 130" xfId="711"/>
    <cellStyle name="Normal_Sheet1 131" xfId="717"/>
    <cellStyle name="Normal_Sheet1 132" xfId="723"/>
    <cellStyle name="Normal_Sheet1 133" xfId="729"/>
    <cellStyle name="Normal_Sheet1 134" xfId="735"/>
    <cellStyle name="Normal_Sheet1 135" xfId="741"/>
    <cellStyle name="Normal_Sheet1 136" xfId="747"/>
    <cellStyle name="Normal_Sheet1 137" xfId="753"/>
    <cellStyle name="Normal_Sheet1 71" xfId="357"/>
    <cellStyle name="Normal_Sheet1 72" xfId="363"/>
    <cellStyle name="Normal_Sheet1 73" xfId="369"/>
    <cellStyle name="Normal_Sheet1 74" xfId="375"/>
    <cellStyle name="Normal_Sheet1 75" xfId="381"/>
    <cellStyle name="Normal_Sheet1 76" xfId="387"/>
    <cellStyle name="Normal_Sheet1 77" xfId="393"/>
    <cellStyle name="Normal_Sheet1 78" xfId="399"/>
    <cellStyle name="Normal_Sheet1 79" xfId="405"/>
    <cellStyle name="Normal_Sheet1 80" xfId="411"/>
    <cellStyle name="Normal_Sheet1 81" xfId="417"/>
    <cellStyle name="Normal_Sheet1 82" xfId="423"/>
    <cellStyle name="Normal_Sheet1 83" xfId="429"/>
    <cellStyle name="Normal_Sheet1 84" xfId="435"/>
    <cellStyle name="Normal_Sheet1 85" xfId="441"/>
    <cellStyle name="Normal_Sheet1 86" xfId="447"/>
    <cellStyle name="Normal_Sheet1 87" xfId="453"/>
    <cellStyle name="Normal_Sheet1 88" xfId="459"/>
    <cellStyle name="Normal_Sheet1 89" xfId="465"/>
    <cellStyle name="Normal_Sheet1 90" xfId="471"/>
    <cellStyle name="Normal_Sheet1 91" xfId="477"/>
    <cellStyle name="Normal_Sheet1 92" xfId="483"/>
    <cellStyle name="Normal_Sheet1 93" xfId="489"/>
    <cellStyle name="Normal_Sheet1 94" xfId="495"/>
    <cellStyle name="Normal_Sheet1 95" xfId="501"/>
    <cellStyle name="Normal_Sheet1 96" xfId="507"/>
    <cellStyle name="Normal_Sheet1 97" xfId="513"/>
    <cellStyle name="Normal_Sheet1 98" xfId="519"/>
    <cellStyle name="Normal_Sheet1 99" xfId="525"/>
    <cellStyle name="Percent" xfId="7" builtinId="5"/>
    <cellStyle name="Обычный 2" xfId="1"/>
    <cellStyle name="Обычный 2 10" xfId="38"/>
    <cellStyle name="Обычный 2 100" xfId="515"/>
    <cellStyle name="Обычный 2 101" xfId="521"/>
    <cellStyle name="Обычный 2 102" xfId="527"/>
    <cellStyle name="Обычный 2 103" xfId="533"/>
    <cellStyle name="Обычный 2 104" xfId="539"/>
    <cellStyle name="Обычный 2 105" xfId="545"/>
    <cellStyle name="Обычный 2 106" xfId="551"/>
    <cellStyle name="Обычный 2 107" xfId="557"/>
    <cellStyle name="Обычный 2 108" xfId="563"/>
    <cellStyle name="Обычный 2 109" xfId="569"/>
    <cellStyle name="Обычный 2 11" xfId="43"/>
    <cellStyle name="Обычный 2 110" xfId="575"/>
    <cellStyle name="Обычный 2 111" xfId="581"/>
    <cellStyle name="Обычный 2 112" xfId="587"/>
    <cellStyle name="Обычный 2 113" xfId="593"/>
    <cellStyle name="Обычный 2 114" xfId="599"/>
    <cellStyle name="Обычный 2 115" xfId="605"/>
    <cellStyle name="Обычный 2 116" xfId="611"/>
    <cellStyle name="Обычный 2 117" xfId="617"/>
    <cellStyle name="Обычный 2 118" xfId="623"/>
    <cellStyle name="Обычный 2 119" xfId="629"/>
    <cellStyle name="Обычный 2 12" xfId="48"/>
    <cellStyle name="Обычный 2 120" xfId="635"/>
    <cellStyle name="Обычный 2 121" xfId="641"/>
    <cellStyle name="Обычный 2 122" xfId="647"/>
    <cellStyle name="Обычный 2 123" xfId="653"/>
    <cellStyle name="Обычный 2 124" xfId="659"/>
    <cellStyle name="Обычный 2 125" xfId="665"/>
    <cellStyle name="Обычный 2 126" xfId="671"/>
    <cellStyle name="Обычный 2 127" xfId="677"/>
    <cellStyle name="Обычный 2 128" xfId="683"/>
    <cellStyle name="Обычный 2 129" xfId="689"/>
    <cellStyle name="Обычный 2 13" xfId="53"/>
    <cellStyle name="Обычный 2 130" xfId="695"/>
    <cellStyle name="Обычный 2 131" xfId="701"/>
    <cellStyle name="Обычный 2 132" xfId="707"/>
    <cellStyle name="Обычный 2 133" xfId="713"/>
    <cellStyle name="Обычный 2 134" xfId="719"/>
    <cellStyle name="Обычный 2 135" xfId="725"/>
    <cellStyle name="Обычный 2 136" xfId="731"/>
    <cellStyle name="Обычный 2 137" xfId="737"/>
    <cellStyle name="Обычный 2 138" xfId="743"/>
    <cellStyle name="Обычный 2 139" xfId="749"/>
    <cellStyle name="Обычный 2 14" xfId="58"/>
    <cellStyle name="Обычный 2 15" xfId="63"/>
    <cellStyle name="Обычный 2 16" xfId="68"/>
    <cellStyle name="Обычный 2 17" xfId="73"/>
    <cellStyle name="Обычный 2 18" xfId="78"/>
    <cellStyle name="Обычный 2 19" xfId="83"/>
    <cellStyle name="Обычный 2 2" xfId="2"/>
    <cellStyle name="Обычный 2 20" xfId="88"/>
    <cellStyle name="Обычный 2 21" xfId="93"/>
    <cellStyle name="Обычный 2 22" xfId="98"/>
    <cellStyle name="Обычный 2 23" xfId="103"/>
    <cellStyle name="Обычный 2 24" xfId="108"/>
    <cellStyle name="Обычный 2 25" xfId="113"/>
    <cellStyle name="Обычный 2 26" xfId="118"/>
    <cellStyle name="Обычный 2 27" xfId="123"/>
    <cellStyle name="Обычный 2 28" xfId="128"/>
    <cellStyle name="Обычный 2 29" xfId="133"/>
    <cellStyle name="Обычный 2 3" xfId="3"/>
    <cellStyle name="Обычный 2 3 10" xfId="57"/>
    <cellStyle name="Обычный 2 3 100" xfId="538"/>
    <cellStyle name="Обычный 2 3 101" xfId="544"/>
    <cellStyle name="Обычный 2 3 102" xfId="550"/>
    <cellStyle name="Обычный 2 3 103" xfId="556"/>
    <cellStyle name="Обычный 2 3 104" xfId="562"/>
    <cellStyle name="Обычный 2 3 105" xfId="568"/>
    <cellStyle name="Обычный 2 3 106" xfId="574"/>
    <cellStyle name="Обычный 2 3 107" xfId="580"/>
    <cellStyle name="Обычный 2 3 108" xfId="586"/>
    <cellStyle name="Обычный 2 3 109" xfId="592"/>
    <cellStyle name="Обычный 2 3 11" xfId="62"/>
    <cellStyle name="Обычный 2 3 110" xfId="598"/>
    <cellStyle name="Обычный 2 3 111" xfId="604"/>
    <cellStyle name="Обычный 2 3 112" xfId="610"/>
    <cellStyle name="Обычный 2 3 113" xfId="616"/>
    <cellStyle name="Обычный 2 3 114" xfId="622"/>
    <cellStyle name="Обычный 2 3 115" xfId="628"/>
    <cellStyle name="Обычный 2 3 116" xfId="634"/>
    <cellStyle name="Обычный 2 3 117" xfId="640"/>
    <cellStyle name="Обычный 2 3 118" xfId="646"/>
    <cellStyle name="Обычный 2 3 119" xfId="652"/>
    <cellStyle name="Обычный 2 3 12" xfId="67"/>
    <cellStyle name="Обычный 2 3 120" xfId="658"/>
    <cellStyle name="Обычный 2 3 121" xfId="664"/>
    <cellStyle name="Обычный 2 3 122" xfId="670"/>
    <cellStyle name="Обычный 2 3 123" xfId="676"/>
    <cellStyle name="Обычный 2 3 124" xfId="682"/>
    <cellStyle name="Обычный 2 3 125" xfId="688"/>
    <cellStyle name="Обычный 2 3 126" xfId="694"/>
    <cellStyle name="Обычный 2 3 127" xfId="700"/>
    <cellStyle name="Обычный 2 3 128" xfId="706"/>
    <cellStyle name="Обычный 2 3 129" xfId="712"/>
    <cellStyle name="Обычный 2 3 13" xfId="72"/>
    <cellStyle name="Обычный 2 3 130" xfId="718"/>
    <cellStyle name="Обычный 2 3 131" xfId="724"/>
    <cellStyle name="Обычный 2 3 132" xfId="730"/>
    <cellStyle name="Обычный 2 3 133" xfId="736"/>
    <cellStyle name="Обычный 2 3 134" xfId="742"/>
    <cellStyle name="Обычный 2 3 135" xfId="748"/>
    <cellStyle name="Обычный 2 3 136" xfId="754"/>
    <cellStyle name="Обычный 2 3 137" xfId="758"/>
    <cellStyle name="Обычный 2 3 138" xfId="17"/>
    <cellStyle name="Обычный 2 3 14" xfId="77"/>
    <cellStyle name="Обычный 2 3 15" xfId="82"/>
    <cellStyle name="Обычный 2 3 16" xfId="87"/>
    <cellStyle name="Обычный 2 3 17" xfId="92"/>
    <cellStyle name="Обычный 2 3 18" xfId="97"/>
    <cellStyle name="Обычный 2 3 19" xfId="102"/>
    <cellStyle name="Обычный 2 3 2" xfId="13"/>
    <cellStyle name="Обычный 2 3 20" xfId="107"/>
    <cellStyle name="Обычный 2 3 21" xfId="112"/>
    <cellStyle name="Обычный 2 3 22" xfId="117"/>
    <cellStyle name="Обычный 2 3 23" xfId="122"/>
    <cellStyle name="Обычный 2 3 24" xfId="127"/>
    <cellStyle name="Обычный 2 3 25" xfId="132"/>
    <cellStyle name="Обычный 2 3 26" xfId="137"/>
    <cellStyle name="Обычный 2 3 27" xfId="142"/>
    <cellStyle name="Обычный 2 3 28" xfId="147"/>
    <cellStyle name="Обычный 2 3 29" xfId="152"/>
    <cellStyle name="Обычный 2 3 3" xfId="22"/>
    <cellStyle name="Обычный 2 3 30" xfId="157"/>
    <cellStyle name="Обычный 2 3 31" xfId="162"/>
    <cellStyle name="Обычный 2 3 32" xfId="167"/>
    <cellStyle name="Обычный 2 3 33" xfId="172"/>
    <cellStyle name="Обычный 2 3 34" xfId="177"/>
    <cellStyle name="Обычный 2 3 35" xfId="182"/>
    <cellStyle name="Обычный 2 3 36" xfId="187"/>
    <cellStyle name="Обычный 2 3 37" xfId="192"/>
    <cellStyle name="Обычный 2 3 38" xfId="197"/>
    <cellStyle name="Обычный 2 3 39" xfId="202"/>
    <cellStyle name="Обычный 2 3 4" xfId="27"/>
    <cellStyle name="Обычный 2 3 40" xfId="207"/>
    <cellStyle name="Обычный 2 3 41" xfId="212"/>
    <cellStyle name="Обычный 2 3 42" xfId="217"/>
    <cellStyle name="Обычный 2 3 43" xfId="222"/>
    <cellStyle name="Обычный 2 3 44" xfId="227"/>
    <cellStyle name="Обычный 2 3 45" xfId="232"/>
    <cellStyle name="Обычный 2 3 46" xfId="237"/>
    <cellStyle name="Обычный 2 3 47" xfId="242"/>
    <cellStyle name="Обычный 2 3 48" xfId="247"/>
    <cellStyle name="Обычный 2 3 49" xfId="252"/>
    <cellStyle name="Обычный 2 3 5" xfId="32"/>
    <cellStyle name="Обычный 2 3 50" xfId="257"/>
    <cellStyle name="Обычный 2 3 51" xfId="262"/>
    <cellStyle name="Обычный 2 3 52" xfId="267"/>
    <cellStyle name="Обычный 2 3 53" xfId="272"/>
    <cellStyle name="Обычный 2 3 54" xfId="277"/>
    <cellStyle name="Обычный 2 3 55" xfId="282"/>
    <cellStyle name="Обычный 2 3 56" xfId="287"/>
    <cellStyle name="Обычный 2 3 57" xfId="292"/>
    <cellStyle name="Обычный 2 3 58" xfId="297"/>
    <cellStyle name="Обычный 2 3 59" xfId="302"/>
    <cellStyle name="Обычный 2 3 6" xfId="37"/>
    <cellStyle name="Обычный 2 3 60" xfId="307"/>
    <cellStyle name="Обычный 2 3 61" xfId="312"/>
    <cellStyle name="Обычный 2 3 62" xfId="317"/>
    <cellStyle name="Обычный 2 3 63" xfId="322"/>
    <cellStyle name="Обычный 2 3 64" xfId="327"/>
    <cellStyle name="Обычный 2 3 65" xfId="332"/>
    <cellStyle name="Обычный 2 3 66" xfId="337"/>
    <cellStyle name="Обычный 2 3 67" xfId="342"/>
    <cellStyle name="Обычный 2 3 68" xfId="347"/>
    <cellStyle name="Обычный 2 3 69" xfId="351"/>
    <cellStyle name="Обычный 2 3 7" xfId="42"/>
    <cellStyle name="Обычный 2 3 70" xfId="358"/>
    <cellStyle name="Обычный 2 3 71" xfId="364"/>
    <cellStyle name="Обычный 2 3 72" xfId="370"/>
    <cellStyle name="Обычный 2 3 73" xfId="376"/>
    <cellStyle name="Обычный 2 3 74" xfId="382"/>
    <cellStyle name="Обычный 2 3 75" xfId="388"/>
    <cellStyle name="Обычный 2 3 76" xfId="394"/>
    <cellStyle name="Обычный 2 3 77" xfId="400"/>
    <cellStyle name="Обычный 2 3 78" xfId="406"/>
    <cellStyle name="Обычный 2 3 79" xfId="412"/>
    <cellStyle name="Обычный 2 3 8" xfId="47"/>
    <cellStyle name="Обычный 2 3 80" xfId="418"/>
    <cellStyle name="Обычный 2 3 81" xfId="424"/>
    <cellStyle name="Обычный 2 3 82" xfId="430"/>
    <cellStyle name="Обычный 2 3 83" xfId="436"/>
    <cellStyle name="Обычный 2 3 84" xfId="442"/>
    <cellStyle name="Обычный 2 3 85" xfId="448"/>
    <cellStyle name="Обычный 2 3 86" xfId="454"/>
    <cellStyle name="Обычный 2 3 87" xfId="460"/>
    <cellStyle name="Обычный 2 3 88" xfId="466"/>
    <cellStyle name="Обычный 2 3 89" xfId="472"/>
    <cellStyle name="Обычный 2 3 9" xfId="52"/>
    <cellStyle name="Обычный 2 3 90" xfId="478"/>
    <cellStyle name="Обычный 2 3 91" xfId="484"/>
    <cellStyle name="Обычный 2 3 92" xfId="490"/>
    <cellStyle name="Обычный 2 3 93" xfId="496"/>
    <cellStyle name="Обычный 2 3 94" xfId="502"/>
    <cellStyle name="Обычный 2 3 95" xfId="508"/>
    <cellStyle name="Обычный 2 3 96" xfId="514"/>
    <cellStyle name="Обычный 2 3 97" xfId="520"/>
    <cellStyle name="Обычный 2 3 98" xfId="526"/>
    <cellStyle name="Обычный 2 3 99" xfId="532"/>
    <cellStyle name="Обычный 2 30" xfId="138"/>
    <cellStyle name="Обычный 2 31" xfId="143"/>
    <cellStyle name="Обычный 2 32" xfId="148"/>
    <cellStyle name="Обычный 2 33" xfId="153"/>
    <cellStyle name="Обычный 2 34" xfId="158"/>
    <cellStyle name="Обычный 2 35" xfId="163"/>
    <cellStyle name="Обычный 2 36" xfId="168"/>
    <cellStyle name="Обычный 2 37" xfId="173"/>
    <cellStyle name="Обычный 2 38" xfId="178"/>
    <cellStyle name="Обычный 2 39" xfId="183"/>
    <cellStyle name="Обычный 2 4" xfId="19"/>
    <cellStyle name="Обычный 2 40" xfId="188"/>
    <cellStyle name="Обычный 2 41" xfId="193"/>
    <cellStyle name="Обычный 2 42" xfId="198"/>
    <cellStyle name="Обычный 2 43" xfId="203"/>
    <cellStyle name="Обычный 2 44" xfId="208"/>
    <cellStyle name="Обычный 2 45" xfId="213"/>
    <cellStyle name="Обычный 2 46" xfId="218"/>
    <cellStyle name="Обычный 2 47" xfId="223"/>
    <cellStyle name="Обычный 2 48" xfId="228"/>
    <cellStyle name="Обычный 2 49" xfId="233"/>
    <cellStyle name="Обычный 2 5" xfId="18"/>
    <cellStyle name="Обычный 2 50" xfId="238"/>
    <cellStyle name="Обычный 2 51" xfId="243"/>
    <cellStyle name="Обычный 2 52" xfId="248"/>
    <cellStyle name="Обычный 2 53" xfId="253"/>
    <cellStyle name="Обычный 2 54" xfId="258"/>
    <cellStyle name="Обычный 2 55" xfId="263"/>
    <cellStyle name="Обычный 2 56" xfId="268"/>
    <cellStyle name="Обычный 2 57" xfId="273"/>
    <cellStyle name="Обычный 2 58" xfId="278"/>
    <cellStyle name="Обычный 2 59" xfId="283"/>
    <cellStyle name="Обычный 2 6" xfId="21"/>
    <cellStyle name="Обычный 2 60" xfId="288"/>
    <cellStyle name="Обычный 2 61" xfId="293"/>
    <cellStyle name="Обычный 2 62" xfId="298"/>
    <cellStyle name="Обычный 2 63" xfId="303"/>
    <cellStyle name="Обычный 2 64" xfId="308"/>
    <cellStyle name="Обычный 2 65" xfId="313"/>
    <cellStyle name="Обычный 2 66" xfId="318"/>
    <cellStyle name="Обычный 2 67" xfId="323"/>
    <cellStyle name="Обычный 2 68" xfId="328"/>
    <cellStyle name="Обычный 2 69" xfId="333"/>
    <cellStyle name="Обычный 2 7" xfId="23"/>
    <cellStyle name="Обычный 2 70" xfId="338"/>
    <cellStyle name="Обычный 2 71" xfId="343"/>
    <cellStyle name="Обычный 2 72" xfId="356"/>
    <cellStyle name="Обычный 2 73" xfId="355"/>
    <cellStyle name="Обычный 2 74" xfId="359"/>
    <cellStyle name="Обычный 2 75" xfId="365"/>
    <cellStyle name="Обычный 2 76" xfId="371"/>
    <cellStyle name="Обычный 2 77" xfId="377"/>
    <cellStyle name="Обычный 2 78" xfId="383"/>
    <cellStyle name="Обычный 2 79" xfId="389"/>
    <cellStyle name="Обычный 2 8" xfId="28"/>
    <cellStyle name="Обычный 2 80" xfId="395"/>
    <cellStyle name="Обычный 2 81" xfId="401"/>
    <cellStyle name="Обычный 2 82" xfId="407"/>
    <cellStyle name="Обычный 2 83" xfId="413"/>
    <cellStyle name="Обычный 2 84" xfId="419"/>
    <cellStyle name="Обычный 2 85" xfId="425"/>
    <cellStyle name="Обычный 2 86" xfId="431"/>
    <cellStyle name="Обычный 2 87" xfId="437"/>
    <cellStyle name="Обычный 2 88" xfId="443"/>
    <cellStyle name="Обычный 2 89" xfId="449"/>
    <cellStyle name="Обычный 2 9" xfId="33"/>
    <cellStyle name="Обычный 2 90" xfId="455"/>
    <cellStyle name="Обычный 2 91" xfId="461"/>
    <cellStyle name="Обычный 2 92" xfId="467"/>
    <cellStyle name="Обычный 2 93" xfId="473"/>
    <cellStyle name="Обычный 2 94" xfId="479"/>
    <cellStyle name="Обычный 2 95" xfId="485"/>
    <cellStyle name="Обычный 2 96" xfId="491"/>
    <cellStyle name="Обычный 2 97" xfId="497"/>
    <cellStyle name="Обычный 2 98" xfId="503"/>
    <cellStyle name="Обычный 2 99" xfId="509"/>
    <cellStyle name="Обычный 2_Sheet1" xfId="10"/>
    <cellStyle name="Обычный 4" xfId="4"/>
    <cellStyle name="Обычный 4 10" xfId="59"/>
    <cellStyle name="Обычный 4 100" xfId="540"/>
    <cellStyle name="Обычный 4 101" xfId="546"/>
    <cellStyle name="Обычный 4 102" xfId="552"/>
    <cellStyle name="Обычный 4 103" xfId="558"/>
    <cellStyle name="Обычный 4 104" xfId="564"/>
    <cellStyle name="Обычный 4 105" xfId="570"/>
    <cellStyle name="Обычный 4 106" xfId="576"/>
    <cellStyle name="Обычный 4 107" xfId="582"/>
    <cellStyle name="Обычный 4 108" xfId="588"/>
    <cellStyle name="Обычный 4 109" xfId="594"/>
    <cellStyle name="Обычный 4 11" xfId="64"/>
    <cellStyle name="Обычный 4 110" xfId="600"/>
    <cellStyle name="Обычный 4 111" xfId="606"/>
    <cellStyle name="Обычный 4 112" xfId="612"/>
    <cellStyle name="Обычный 4 113" xfId="618"/>
    <cellStyle name="Обычный 4 114" xfId="624"/>
    <cellStyle name="Обычный 4 115" xfId="630"/>
    <cellStyle name="Обычный 4 116" xfId="636"/>
    <cellStyle name="Обычный 4 117" xfId="642"/>
    <cellStyle name="Обычный 4 118" xfId="648"/>
    <cellStyle name="Обычный 4 119" xfId="654"/>
    <cellStyle name="Обычный 4 12" xfId="69"/>
    <cellStyle name="Обычный 4 120" xfId="660"/>
    <cellStyle name="Обычный 4 121" xfId="666"/>
    <cellStyle name="Обычный 4 122" xfId="672"/>
    <cellStyle name="Обычный 4 123" xfId="678"/>
    <cellStyle name="Обычный 4 124" xfId="684"/>
    <cellStyle name="Обычный 4 125" xfId="690"/>
    <cellStyle name="Обычный 4 126" xfId="696"/>
    <cellStyle name="Обычный 4 127" xfId="702"/>
    <cellStyle name="Обычный 4 128" xfId="708"/>
    <cellStyle name="Обычный 4 129" xfId="714"/>
    <cellStyle name="Обычный 4 13" xfId="74"/>
    <cellStyle name="Обычный 4 130" xfId="720"/>
    <cellStyle name="Обычный 4 131" xfId="726"/>
    <cellStyle name="Обычный 4 132" xfId="732"/>
    <cellStyle name="Обычный 4 133" xfId="738"/>
    <cellStyle name="Обычный 4 134" xfId="744"/>
    <cellStyle name="Обычный 4 135" xfId="750"/>
    <cellStyle name="Обычный 4 136" xfId="755"/>
    <cellStyle name="Обычный 4 137" xfId="759"/>
    <cellStyle name="Обычный 4 138" xfId="20"/>
    <cellStyle name="Обычный 4 14" xfId="79"/>
    <cellStyle name="Обычный 4 15" xfId="84"/>
    <cellStyle name="Обычный 4 16" xfId="89"/>
    <cellStyle name="Обычный 4 17" xfId="94"/>
    <cellStyle name="Обычный 4 18" xfId="99"/>
    <cellStyle name="Обычный 4 19" xfId="104"/>
    <cellStyle name="Обычный 4 2" xfId="14"/>
    <cellStyle name="Обычный 4 20" xfId="109"/>
    <cellStyle name="Обычный 4 21" xfId="114"/>
    <cellStyle name="Обычный 4 22" xfId="119"/>
    <cellStyle name="Обычный 4 23" xfId="124"/>
    <cellStyle name="Обычный 4 24" xfId="129"/>
    <cellStyle name="Обычный 4 25" xfId="134"/>
    <cellStyle name="Обычный 4 26" xfId="139"/>
    <cellStyle name="Обычный 4 27" xfId="144"/>
    <cellStyle name="Обычный 4 28" xfId="149"/>
    <cellStyle name="Обычный 4 29" xfId="154"/>
    <cellStyle name="Обычный 4 3" xfId="24"/>
    <cellStyle name="Обычный 4 30" xfId="159"/>
    <cellStyle name="Обычный 4 31" xfId="164"/>
    <cellStyle name="Обычный 4 32" xfId="169"/>
    <cellStyle name="Обычный 4 33" xfId="174"/>
    <cellStyle name="Обычный 4 34" xfId="179"/>
    <cellStyle name="Обычный 4 35" xfId="184"/>
    <cellStyle name="Обычный 4 36" xfId="189"/>
    <cellStyle name="Обычный 4 37" xfId="194"/>
    <cellStyle name="Обычный 4 38" xfId="199"/>
    <cellStyle name="Обычный 4 39" xfId="204"/>
    <cellStyle name="Обычный 4 4" xfId="29"/>
    <cellStyle name="Обычный 4 40" xfId="209"/>
    <cellStyle name="Обычный 4 41" xfId="214"/>
    <cellStyle name="Обычный 4 42" xfId="219"/>
    <cellStyle name="Обычный 4 43" xfId="224"/>
    <cellStyle name="Обычный 4 44" xfId="229"/>
    <cellStyle name="Обычный 4 45" xfId="234"/>
    <cellStyle name="Обычный 4 46" xfId="239"/>
    <cellStyle name="Обычный 4 47" xfId="244"/>
    <cellStyle name="Обычный 4 48" xfId="249"/>
    <cellStyle name="Обычный 4 49" xfId="254"/>
    <cellStyle name="Обычный 4 5" xfId="34"/>
    <cellStyle name="Обычный 4 50" xfId="259"/>
    <cellStyle name="Обычный 4 51" xfId="264"/>
    <cellStyle name="Обычный 4 52" xfId="269"/>
    <cellStyle name="Обычный 4 53" xfId="274"/>
    <cellStyle name="Обычный 4 54" xfId="279"/>
    <cellStyle name="Обычный 4 55" xfId="284"/>
    <cellStyle name="Обычный 4 56" xfId="289"/>
    <cellStyle name="Обычный 4 57" xfId="294"/>
    <cellStyle name="Обычный 4 58" xfId="299"/>
    <cellStyle name="Обычный 4 59" xfId="304"/>
    <cellStyle name="Обычный 4 6" xfId="39"/>
    <cellStyle name="Обычный 4 60" xfId="309"/>
    <cellStyle name="Обычный 4 61" xfId="314"/>
    <cellStyle name="Обычный 4 62" xfId="319"/>
    <cellStyle name="Обычный 4 63" xfId="324"/>
    <cellStyle name="Обычный 4 64" xfId="329"/>
    <cellStyle name="Обычный 4 65" xfId="334"/>
    <cellStyle name="Обычный 4 66" xfId="339"/>
    <cellStyle name="Обычный 4 67" xfId="344"/>
    <cellStyle name="Обычный 4 68" xfId="348"/>
    <cellStyle name="Обычный 4 69" xfId="352"/>
    <cellStyle name="Обычный 4 7" xfId="44"/>
    <cellStyle name="Обычный 4 70" xfId="360"/>
    <cellStyle name="Обычный 4 71" xfId="366"/>
    <cellStyle name="Обычный 4 72" xfId="372"/>
    <cellStyle name="Обычный 4 73" xfId="378"/>
    <cellStyle name="Обычный 4 74" xfId="384"/>
    <cellStyle name="Обычный 4 75" xfId="390"/>
    <cellStyle name="Обычный 4 76" xfId="396"/>
    <cellStyle name="Обычный 4 77" xfId="402"/>
    <cellStyle name="Обычный 4 78" xfId="408"/>
    <cellStyle name="Обычный 4 79" xfId="414"/>
    <cellStyle name="Обычный 4 8" xfId="49"/>
    <cellStyle name="Обычный 4 80" xfId="420"/>
    <cellStyle name="Обычный 4 81" xfId="426"/>
    <cellStyle name="Обычный 4 82" xfId="432"/>
    <cellStyle name="Обычный 4 83" xfId="438"/>
    <cellStyle name="Обычный 4 84" xfId="444"/>
    <cellStyle name="Обычный 4 85" xfId="450"/>
    <cellStyle name="Обычный 4 86" xfId="456"/>
    <cellStyle name="Обычный 4 87" xfId="462"/>
    <cellStyle name="Обычный 4 88" xfId="468"/>
    <cellStyle name="Обычный 4 89" xfId="474"/>
    <cellStyle name="Обычный 4 9" xfId="54"/>
    <cellStyle name="Обычный 4 90" xfId="480"/>
    <cellStyle name="Обычный 4 91" xfId="486"/>
    <cellStyle name="Обычный 4 92" xfId="492"/>
    <cellStyle name="Обычный 4 93" xfId="498"/>
    <cellStyle name="Обычный 4 94" xfId="504"/>
    <cellStyle name="Обычный 4 95" xfId="510"/>
    <cellStyle name="Обычный 4 96" xfId="516"/>
    <cellStyle name="Обычный 4 97" xfId="522"/>
    <cellStyle name="Обычный 4 98" xfId="528"/>
    <cellStyle name="Обычный 4 99" xfId="534"/>
    <cellStyle name="Обычный 5" xfId="5"/>
    <cellStyle name="Обычный 5 10" xfId="60"/>
    <cellStyle name="Обычный 5 100" xfId="541"/>
    <cellStyle name="Обычный 5 101" xfId="547"/>
    <cellStyle name="Обычный 5 102" xfId="553"/>
    <cellStyle name="Обычный 5 103" xfId="559"/>
    <cellStyle name="Обычный 5 104" xfId="565"/>
    <cellStyle name="Обычный 5 105" xfId="571"/>
    <cellStyle name="Обычный 5 106" xfId="577"/>
    <cellStyle name="Обычный 5 107" xfId="583"/>
    <cellStyle name="Обычный 5 108" xfId="589"/>
    <cellStyle name="Обычный 5 109" xfId="595"/>
    <cellStyle name="Обычный 5 11" xfId="65"/>
    <cellStyle name="Обычный 5 110" xfId="601"/>
    <cellStyle name="Обычный 5 111" xfId="607"/>
    <cellStyle name="Обычный 5 112" xfId="613"/>
    <cellStyle name="Обычный 5 113" xfId="619"/>
    <cellStyle name="Обычный 5 114" xfId="625"/>
    <cellStyle name="Обычный 5 115" xfId="631"/>
    <cellStyle name="Обычный 5 116" xfId="637"/>
    <cellStyle name="Обычный 5 117" xfId="643"/>
    <cellStyle name="Обычный 5 118" xfId="649"/>
    <cellStyle name="Обычный 5 119" xfId="655"/>
    <cellStyle name="Обычный 5 12" xfId="70"/>
    <cellStyle name="Обычный 5 120" xfId="661"/>
    <cellStyle name="Обычный 5 121" xfId="667"/>
    <cellStyle name="Обычный 5 122" xfId="673"/>
    <cellStyle name="Обычный 5 123" xfId="679"/>
    <cellStyle name="Обычный 5 124" xfId="685"/>
    <cellStyle name="Обычный 5 125" xfId="691"/>
    <cellStyle name="Обычный 5 126" xfId="697"/>
    <cellStyle name="Обычный 5 127" xfId="703"/>
    <cellStyle name="Обычный 5 128" xfId="709"/>
    <cellStyle name="Обычный 5 129" xfId="715"/>
    <cellStyle name="Обычный 5 13" xfId="75"/>
    <cellStyle name="Обычный 5 130" xfId="721"/>
    <cellStyle name="Обычный 5 131" xfId="727"/>
    <cellStyle name="Обычный 5 132" xfId="733"/>
    <cellStyle name="Обычный 5 133" xfId="739"/>
    <cellStyle name="Обычный 5 134" xfId="745"/>
    <cellStyle name="Обычный 5 135" xfId="751"/>
    <cellStyle name="Обычный 5 136" xfId="756"/>
    <cellStyle name="Обычный 5 137" xfId="760"/>
    <cellStyle name="Обычный 5 138" xfId="12"/>
    <cellStyle name="Обычный 5 14" xfId="80"/>
    <cellStyle name="Обычный 5 15" xfId="85"/>
    <cellStyle name="Обычный 5 16" xfId="90"/>
    <cellStyle name="Обычный 5 17" xfId="95"/>
    <cellStyle name="Обычный 5 18" xfId="100"/>
    <cellStyle name="Обычный 5 19" xfId="105"/>
    <cellStyle name="Обычный 5 2" xfId="15"/>
    <cellStyle name="Обычный 5 20" xfId="110"/>
    <cellStyle name="Обычный 5 21" xfId="115"/>
    <cellStyle name="Обычный 5 22" xfId="120"/>
    <cellStyle name="Обычный 5 23" xfId="125"/>
    <cellStyle name="Обычный 5 24" xfId="130"/>
    <cellStyle name="Обычный 5 25" xfId="135"/>
    <cellStyle name="Обычный 5 26" xfId="140"/>
    <cellStyle name="Обычный 5 27" xfId="145"/>
    <cellStyle name="Обычный 5 28" xfId="150"/>
    <cellStyle name="Обычный 5 29" xfId="155"/>
    <cellStyle name="Обычный 5 3" xfId="25"/>
    <cellStyle name="Обычный 5 30" xfId="160"/>
    <cellStyle name="Обычный 5 31" xfId="165"/>
    <cellStyle name="Обычный 5 32" xfId="170"/>
    <cellStyle name="Обычный 5 33" xfId="175"/>
    <cellStyle name="Обычный 5 34" xfId="180"/>
    <cellStyle name="Обычный 5 35" xfId="185"/>
    <cellStyle name="Обычный 5 36" xfId="190"/>
    <cellStyle name="Обычный 5 37" xfId="195"/>
    <cellStyle name="Обычный 5 38" xfId="200"/>
    <cellStyle name="Обычный 5 39" xfId="205"/>
    <cellStyle name="Обычный 5 4" xfId="30"/>
    <cellStyle name="Обычный 5 40" xfId="210"/>
    <cellStyle name="Обычный 5 41" xfId="215"/>
    <cellStyle name="Обычный 5 42" xfId="220"/>
    <cellStyle name="Обычный 5 43" xfId="225"/>
    <cellStyle name="Обычный 5 44" xfId="230"/>
    <cellStyle name="Обычный 5 45" xfId="235"/>
    <cellStyle name="Обычный 5 46" xfId="240"/>
    <cellStyle name="Обычный 5 47" xfId="245"/>
    <cellStyle name="Обычный 5 48" xfId="250"/>
    <cellStyle name="Обычный 5 49" xfId="255"/>
    <cellStyle name="Обычный 5 5" xfId="35"/>
    <cellStyle name="Обычный 5 50" xfId="260"/>
    <cellStyle name="Обычный 5 51" xfId="265"/>
    <cellStyle name="Обычный 5 52" xfId="270"/>
    <cellStyle name="Обычный 5 53" xfId="275"/>
    <cellStyle name="Обычный 5 54" xfId="280"/>
    <cellStyle name="Обычный 5 55" xfId="285"/>
    <cellStyle name="Обычный 5 56" xfId="290"/>
    <cellStyle name="Обычный 5 57" xfId="295"/>
    <cellStyle name="Обычный 5 58" xfId="300"/>
    <cellStyle name="Обычный 5 59" xfId="305"/>
    <cellStyle name="Обычный 5 6" xfId="40"/>
    <cellStyle name="Обычный 5 60" xfId="310"/>
    <cellStyle name="Обычный 5 61" xfId="315"/>
    <cellStyle name="Обычный 5 62" xfId="320"/>
    <cellStyle name="Обычный 5 63" xfId="325"/>
    <cellStyle name="Обычный 5 64" xfId="330"/>
    <cellStyle name="Обычный 5 65" xfId="335"/>
    <cellStyle name="Обычный 5 66" xfId="340"/>
    <cellStyle name="Обычный 5 67" xfId="345"/>
    <cellStyle name="Обычный 5 68" xfId="349"/>
    <cellStyle name="Обычный 5 69" xfId="353"/>
    <cellStyle name="Обычный 5 7" xfId="45"/>
    <cellStyle name="Обычный 5 70" xfId="361"/>
    <cellStyle name="Обычный 5 71" xfId="367"/>
    <cellStyle name="Обычный 5 72" xfId="373"/>
    <cellStyle name="Обычный 5 73" xfId="379"/>
    <cellStyle name="Обычный 5 74" xfId="385"/>
    <cellStyle name="Обычный 5 75" xfId="391"/>
    <cellStyle name="Обычный 5 76" xfId="397"/>
    <cellStyle name="Обычный 5 77" xfId="403"/>
    <cellStyle name="Обычный 5 78" xfId="409"/>
    <cellStyle name="Обычный 5 79" xfId="415"/>
    <cellStyle name="Обычный 5 8" xfId="50"/>
    <cellStyle name="Обычный 5 80" xfId="421"/>
    <cellStyle name="Обычный 5 81" xfId="427"/>
    <cellStyle name="Обычный 5 82" xfId="433"/>
    <cellStyle name="Обычный 5 83" xfId="439"/>
    <cellStyle name="Обычный 5 84" xfId="445"/>
    <cellStyle name="Обычный 5 85" xfId="451"/>
    <cellStyle name="Обычный 5 86" xfId="457"/>
    <cellStyle name="Обычный 5 87" xfId="463"/>
    <cellStyle name="Обычный 5 88" xfId="469"/>
    <cellStyle name="Обычный 5 89" xfId="475"/>
    <cellStyle name="Обычный 5 9" xfId="55"/>
    <cellStyle name="Обычный 5 90" xfId="481"/>
    <cellStyle name="Обычный 5 91" xfId="487"/>
    <cellStyle name="Обычный 5 92" xfId="493"/>
    <cellStyle name="Обычный 5 93" xfId="499"/>
    <cellStyle name="Обычный 5 94" xfId="505"/>
    <cellStyle name="Обычный 5 95" xfId="511"/>
    <cellStyle name="Обычный 5 96" xfId="517"/>
    <cellStyle name="Обычный 5 97" xfId="523"/>
    <cellStyle name="Обычный 5 98" xfId="529"/>
    <cellStyle name="Обычный 5 99" xfId="535"/>
    <cellStyle name="Обычный 6" xfId="6"/>
    <cellStyle name="Обычный 6 10" xfId="61"/>
    <cellStyle name="Обычный 6 100" xfId="542"/>
    <cellStyle name="Обычный 6 101" xfId="548"/>
    <cellStyle name="Обычный 6 102" xfId="554"/>
    <cellStyle name="Обычный 6 103" xfId="560"/>
    <cellStyle name="Обычный 6 104" xfId="566"/>
    <cellStyle name="Обычный 6 105" xfId="572"/>
    <cellStyle name="Обычный 6 106" xfId="578"/>
    <cellStyle name="Обычный 6 107" xfId="584"/>
    <cellStyle name="Обычный 6 108" xfId="590"/>
    <cellStyle name="Обычный 6 109" xfId="596"/>
    <cellStyle name="Обычный 6 11" xfId="66"/>
    <cellStyle name="Обычный 6 110" xfId="602"/>
    <cellStyle name="Обычный 6 111" xfId="608"/>
    <cellStyle name="Обычный 6 112" xfId="614"/>
    <cellStyle name="Обычный 6 113" xfId="620"/>
    <cellStyle name="Обычный 6 114" xfId="626"/>
    <cellStyle name="Обычный 6 115" xfId="632"/>
    <cellStyle name="Обычный 6 116" xfId="638"/>
    <cellStyle name="Обычный 6 117" xfId="644"/>
    <cellStyle name="Обычный 6 118" xfId="650"/>
    <cellStyle name="Обычный 6 119" xfId="656"/>
    <cellStyle name="Обычный 6 12" xfId="71"/>
    <cellStyle name="Обычный 6 120" xfId="662"/>
    <cellStyle name="Обычный 6 121" xfId="668"/>
    <cellStyle name="Обычный 6 122" xfId="674"/>
    <cellStyle name="Обычный 6 123" xfId="680"/>
    <cellStyle name="Обычный 6 124" xfId="686"/>
    <cellStyle name="Обычный 6 125" xfId="692"/>
    <cellStyle name="Обычный 6 126" xfId="698"/>
    <cellStyle name="Обычный 6 127" xfId="704"/>
    <cellStyle name="Обычный 6 128" xfId="710"/>
    <cellStyle name="Обычный 6 129" xfId="716"/>
    <cellStyle name="Обычный 6 13" xfId="76"/>
    <cellStyle name="Обычный 6 130" xfId="722"/>
    <cellStyle name="Обычный 6 131" xfId="728"/>
    <cellStyle name="Обычный 6 132" xfId="734"/>
    <cellStyle name="Обычный 6 133" xfId="740"/>
    <cellStyle name="Обычный 6 134" xfId="746"/>
    <cellStyle name="Обычный 6 135" xfId="752"/>
    <cellStyle name="Обычный 6 136" xfId="757"/>
    <cellStyle name="Обычный 6 137" xfId="761"/>
    <cellStyle name="Обычный 6 138" xfId="11"/>
    <cellStyle name="Обычный 6 14" xfId="81"/>
    <cellStyle name="Обычный 6 15" xfId="86"/>
    <cellStyle name="Обычный 6 16" xfId="91"/>
    <cellStyle name="Обычный 6 17" xfId="96"/>
    <cellStyle name="Обычный 6 18" xfId="101"/>
    <cellStyle name="Обычный 6 19" xfId="106"/>
    <cellStyle name="Обычный 6 2" xfId="16"/>
    <cellStyle name="Обычный 6 20" xfId="111"/>
    <cellStyle name="Обычный 6 21" xfId="116"/>
    <cellStyle name="Обычный 6 22" xfId="121"/>
    <cellStyle name="Обычный 6 23" xfId="126"/>
    <cellStyle name="Обычный 6 24" xfId="131"/>
    <cellStyle name="Обычный 6 25" xfId="136"/>
    <cellStyle name="Обычный 6 26" xfId="141"/>
    <cellStyle name="Обычный 6 27" xfId="146"/>
    <cellStyle name="Обычный 6 28" xfId="151"/>
    <cellStyle name="Обычный 6 29" xfId="156"/>
    <cellStyle name="Обычный 6 3" xfId="26"/>
    <cellStyle name="Обычный 6 30" xfId="161"/>
    <cellStyle name="Обычный 6 31" xfId="166"/>
    <cellStyle name="Обычный 6 32" xfId="171"/>
    <cellStyle name="Обычный 6 33" xfId="176"/>
    <cellStyle name="Обычный 6 34" xfId="181"/>
    <cellStyle name="Обычный 6 35" xfId="186"/>
    <cellStyle name="Обычный 6 36" xfId="191"/>
    <cellStyle name="Обычный 6 37" xfId="196"/>
    <cellStyle name="Обычный 6 38" xfId="201"/>
    <cellStyle name="Обычный 6 39" xfId="206"/>
    <cellStyle name="Обычный 6 4" xfId="31"/>
    <cellStyle name="Обычный 6 40" xfId="211"/>
    <cellStyle name="Обычный 6 41" xfId="216"/>
    <cellStyle name="Обычный 6 42" xfId="221"/>
    <cellStyle name="Обычный 6 43" xfId="226"/>
    <cellStyle name="Обычный 6 44" xfId="231"/>
    <cellStyle name="Обычный 6 45" xfId="236"/>
    <cellStyle name="Обычный 6 46" xfId="241"/>
    <cellStyle name="Обычный 6 47" xfId="246"/>
    <cellStyle name="Обычный 6 48" xfId="251"/>
    <cellStyle name="Обычный 6 49" xfId="256"/>
    <cellStyle name="Обычный 6 5" xfId="36"/>
    <cellStyle name="Обычный 6 50" xfId="261"/>
    <cellStyle name="Обычный 6 51" xfId="266"/>
    <cellStyle name="Обычный 6 52" xfId="271"/>
    <cellStyle name="Обычный 6 53" xfId="276"/>
    <cellStyle name="Обычный 6 54" xfId="281"/>
    <cellStyle name="Обычный 6 55" xfId="286"/>
    <cellStyle name="Обычный 6 56" xfId="291"/>
    <cellStyle name="Обычный 6 57" xfId="296"/>
    <cellStyle name="Обычный 6 58" xfId="301"/>
    <cellStyle name="Обычный 6 59" xfId="306"/>
    <cellStyle name="Обычный 6 6" xfId="41"/>
    <cellStyle name="Обычный 6 60" xfId="311"/>
    <cellStyle name="Обычный 6 61" xfId="316"/>
    <cellStyle name="Обычный 6 62" xfId="321"/>
    <cellStyle name="Обычный 6 63" xfId="326"/>
    <cellStyle name="Обычный 6 64" xfId="331"/>
    <cellStyle name="Обычный 6 65" xfId="336"/>
    <cellStyle name="Обычный 6 66" xfId="341"/>
    <cellStyle name="Обычный 6 67" xfId="346"/>
    <cellStyle name="Обычный 6 68" xfId="350"/>
    <cellStyle name="Обычный 6 69" xfId="354"/>
    <cellStyle name="Обычный 6 7" xfId="46"/>
    <cellStyle name="Обычный 6 70" xfId="362"/>
    <cellStyle name="Обычный 6 71" xfId="368"/>
    <cellStyle name="Обычный 6 72" xfId="374"/>
    <cellStyle name="Обычный 6 73" xfId="380"/>
    <cellStyle name="Обычный 6 74" xfId="386"/>
    <cellStyle name="Обычный 6 75" xfId="392"/>
    <cellStyle name="Обычный 6 76" xfId="398"/>
    <cellStyle name="Обычный 6 77" xfId="404"/>
    <cellStyle name="Обычный 6 78" xfId="410"/>
    <cellStyle name="Обычный 6 79" xfId="416"/>
    <cellStyle name="Обычный 6 8" xfId="51"/>
    <cellStyle name="Обычный 6 80" xfId="422"/>
    <cellStyle name="Обычный 6 81" xfId="428"/>
    <cellStyle name="Обычный 6 82" xfId="434"/>
    <cellStyle name="Обычный 6 83" xfId="440"/>
    <cellStyle name="Обычный 6 84" xfId="446"/>
    <cellStyle name="Обычный 6 85" xfId="452"/>
    <cellStyle name="Обычный 6 86" xfId="458"/>
    <cellStyle name="Обычный 6 87" xfId="464"/>
    <cellStyle name="Обычный 6 88" xfId="470"/>
    <cellStyle name="Обычный 6 89" xfId="476"/>
    <cellStyle name="Обычный 6 9" xfId="56"/>
    <cellStyle name="Обычный 6 90" xfId="482"/>
    <cellStyle name="Обычный 6 91" xfId="488"/>
    <cellStyle name="Обычный 6 92" xfId="494"/>
    <cellStyle name="Обычный 6 93" xfId="500"/>
    <cellStyle name="Обычный 6 94" xfId="506"/>
    <cellStyle name="Обычный 6 95" xfId="512"/>
    <cellStyle name="Обычный 6 96" xfId="518"/>
    <cellStyle name="Обычный 6 97" xfId="524"/>
    <cellStyle name="Обычный 6 98" xfId="530"/>
    <cellStyle name="Обычный 6 99" xfId="5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26"/>
  <sheetViews>
    <sheetView showZeros="0" tabSelected="1" view="pageBreakPreview" zoomScaleNormal="72" zoomScaleSheetLayoutView="100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B20" sqref="B20"/>
    </sheetView>
  </sheetViews>
  <sheetFormatPr defaultColWidth="8.85546875" defaultRowHeight="15" x14ac:dyDescent="0.25"/>
  <cols>
    <col min="1" max="1" width="13.7109375" style="32" customWidth="1"/>
    <col min="2" max="2" width="20" style="32" customWidth="1"/>
    <col min="3" max="3" width="10.42578125" style="32" customWidth="1"/>
    <col min="4" max="4" width="12.85546875" style="32" customWidth="1"/>
    <col min="5" max="5" width="12.7109375" style="32" customWidth="1"/>
    <col min="6" max="6" width="16.42578125" style="32" customWidth="1"/>
    <col min="7" max="7" width="7" style="32" customWidth="1"/>
    <col min="8" max="8" width="17.7109375" style="33" customWidth="1"/>
    <col min="9" max="9" width="16.42578125" style="11" customWidth="1"/>
    <col min="10" max="10" width="18.140625" style="11" customWidth="1"/>
    <col min="11" max="11" width="16.5703125" style="11" customWidth="1"/>
    <col min="12" max="13" width="16.28515625" style="11" customWidth="1"/>
    <col min="14" max="14" width="16.140625" style="11" customWidth="1"/>
    <col min="15" max="16384" width="8.85546875" style="6"/>
  </cols>
  <sheetData>
    <row r="1" spans="1:14" ht="27.75" customHeight="1" x14ac:dyDescent="0.25">
      <c r="A1" s="219" t="s">
        <v>907</v>
      </c>
      <c r="B1" s="219"/>
      <c r="C1" s="219"/>
      <c r="D1" s="219"/>
      <c r="E1" s="219"/>
      <c r="F1" s="219"/>
      <c r="G1" s="238" t="s">
        <v>916</v>
      </c>
      <c r="H1" s="238"/>
      <c r="I1" s="238"/>
      <c r="J1" s="238"/>
      <c r="K1" s="238"/>
      <c r="L1" s="238"/>
      <c r="M1" s="66"/>
      <c r="N1" s="102"/>
    </row>
    <row r="2" spans="1:14" s="12" customFormat="1" ht="20.25" customHeight="1" x14ac:dyDescent="0.25">
      <c r="A2" s="96" t="s">
        <v>908</v>
      </c>
      <c r="B2" s="97"/>
      <c r="C2" s="66"/>
      <c r="D2" s="96"/>
      <c r="E2" s="66"/>
      <c r="F2" s="66"/>
      <c r="G2" s="231" t="s">
        <v>904</v>
      </c>
      <c r="H2" s="231"/>
      <c r="I2" s="231"/>
      <c r="J2" s="231"/>
      <c r="K2" s="231"/>
      <c r="L2" s="231"/>
      <c r="M2" s="66"/>
      <c r="N2" s="102"/>
    </row>
    <row r="3" spans="1:14" ht="18" customHeight="1" x14ac:dyDescent="0.25">
      <c r="A3" s="96" t="s">
        <v>909</v>
      </c>
      <c r="B3" s="96"/>
      <c r="C3" s="96"/>
      <c r="D3" s="96"/>
      <c r="E3" s="96"/>
      <c r="F3" s="96"/>
      <c r="G3" s="231"/>
      <c r="H3" s="231"/>
      <c r="I3" s="231"/>
      <c r="J3" s="231"/>
      <c r="K3" s="231"/>
      <c r="L3" s="231"/>
      <c r="M3" s="96"/>
      <c r="N3" s="103"/>
    </row>
    <row r="4" spans="1:14" ht="22.5" customHeight="1" x14ac:dyDescent="0.25">
      <c r="A4" s="96" t="s">
        <v>913</v>
      </c>
      <c r="D4" s="96"/>
      <c r="G4" s="239" t="s">
        <v>918</v>
      </c>
      <c r="H4" s="239"/>
      <c r="I4" s="239"/>
      <c r="J4" s="109">
        <v>3475086380</v>
      </c>
      <c r="K4" s="26" t="s">
        <v>912</v>
      </c>
      <c r="L4" s="110">
        <v>10</v>
      </c>
      <c r="N4" s="103"/>
    </row>
    <row r="5" spans="1:14" ht="45" customHeight="1" x14ac:dyDescent="0.25">
      <c r="A5" s="98" t="s">
        <v>914</v>
      </c>
      <c r="D5" s="98"/>
      <c r="F5" s="34"/>
      <c r="G5" s="236" t="s">
        <v>917</v>
      </c>
      <c r="H5" s="237"/>
      <c r="I5" s="237"/>
      <c r="J5" s="30">
        <f>I17+(J4*L4)/100</f>
        <v>1869069738</v>
      </c>
      <c r="L5" s="109">
        <f>J4*L4/100</f>
        <v>347508638</v>
      </c>
      <c r="N5" s="103"/>
    </row>
    <row r="6" spans="1:14" ht="19.5" customHeight="1" x14ac:dyDescent="0.25">
      <c r="A6" s="98" t="s">
        <v>910</v>
      </c>
      <c r="D6" s="98"/>
      <c r="G6" s="234" t="s">
        <v>708</v>
      </c>
      <c r="H6" s="235"/>
      <c r="I6" s="235"/>
      <c r="J6" s="14">
        <v>0.55000000000000004</v>
      </c>
      <c r="N6" s="103"/>
    </row>
    <row r="7" spans="1:14" ht="19.5" customHeight="1" x14ac:dyDescent="0.25">
      <c r="A7" s="98" t="s">
        <v>911</v>
      </c>
      <c r="D7" s="98"/>
      <c r="F7" s="34"/>
      <c r="G7" s="234" t="s">
        <v>709</v>
      </c>
      <c r="H7" s="235"/>
      <c r="I7" s="235"/>
      <c r="J7" s="13">
        <f>J5*(100%-J6)</f>
        <v>841081382.0999999</v>
      </c>
      <c r="K7" s="15" t="s">
        <v>710</v>
      </c>
      <c r="L7" s="13">
        <f>J5*J6</f>
        <v>1027988355.9000001</v>
      </c>
      <c r="M7" s="16"/>
      <c r="N7" s="103"/>
    </row>
    <row r="8" spans="1:14" ht="18.75" customHeight="1" x14ac:dyDescent="0.25">
      <c r="G8" s="234" t="s">
        <v>711</v>
      </c>
      <c r="H8" s="235"/>
      <c r="I8" s="235"/>
      <c r="J8" s="14">
        <v>0.6</v>
      </c>
      <c r="K8" s="15" t="s">
        <v>712</v>
      </c>
      <c r="L8" s="17">
        <v>0.6</v>
      </c>
      <c r="M8" s="18"/>
      <c r="N8" s="103"/>
    </row>
    <row r="9" spans="1:14" ht="18.75" customHeight="1" x14ac:dyDescent="0.25">
      <c r="E9" s="34"/>
      <c r="G9" s="234" t="s">
        <v>712</v>
      </c>
      <c r="H9" s="235"/>
      <c r="I9" s="235"/>
      <c r="J9" s="14">
        <v>0.3</v>
      </c>
      <c r="K9" s="15" t="s">
        <v>713</v>
      </c>
      <c r="L9" s="17">
        <v>0.4</v>
      </c>
      <c r="M9" s="18"/>
      <c r="N9" s="103"/>
    </row>
    <row r="10" spans="1:14" ht="15" customHeight="1" x14ac:dyDescent="0.25">
      <c r="A10" s="63"/>
      <c r="B10" s="63"/>
      <c r="E10" s="111"/>
      <c r="G10" s="234" t="s">
        <v>713</v>
      </c>
      <c r="H10" s="235"/>
      <c r="I10" s="235"/>
      <c r="J10" s="14">
        <v>0.1</v>
      </c>
      <c r="K10" s="15" t="s">
        <v>714</v>
      </c>
      <c r="L10" s="19">
        <f>E18-E21-E43</f>
        <v>2216934</v>
      </c>
      <c r="M10" s="18"/>
      <c r="N10" s="104"/>
    </row>
    <row r="11" spans="1:14" ht="18" customHeight="1" x14ac:dyDescent="0.3">
      <c r="A11" s="95"/>
      <c r="B11" s="83"/>
      <c r="E11" s="92"/>
      <c r="F11" s="92"/>
      <c r="G11" s="232" t="s">
        <v>715</v>
      </c>
      <c r="H11" s="233"/>
      <c r="I11" s="233"/>
      <c r="J11" s="20">
        <v>1.3</v>
      </c>
      <c r="K11" s="15" t="s">
        <v>716</v>
      </c>
      <c r="L11" s="21">
        <f>D18-D21-D43</f>
        <v>27840.216592999997</v>
      </c>
      <c r="M11" s="22"/>
      <c r="N11" s="105"/>
    </row>
    <row r="12" spans="1:14" ht="20.25" customHeight="1" thickBot="1" x14ac:dyDescent="0.3">
      <c r="A12" s="64"/>
      <c r="B12" s="64"/>
      <c r="C12" s="64"/>
      <c r="D12" s="64"/>
      <c r="E12" s="94"/>
      <c r="F12" s="118"/>
      <c r="G12" s="220"/>
      <c r="H12" s="220"/>
      <c r="I12" s="220"/>
      <c r="J12" s="220"/>
      <c r="K12" s="23"/>
      <c r="L12" s="23"/>
      <c r="M12" s="23"/>
      <c r="N12" s="28" t="s">
        <v>856</v>
      </c>
    </row>
    <row r="13" spans="1:14" ht="33.75" customHeight="1" x14ac:dyDescent="0.25">
      <c r="A13" s="221" t="s">
        <v>717</v>
      </c>
      <c r="B13" s="223" t="s">
        <v>0</v>
      </c>
      <c r="C13" s="225" t="s">
        <v>701</v>
      </c>
      <c r="D13" s="223" t="s">
        <v>705</v>
      </c>
      <c r="E13" s="223" t="s">
        <v>919</v>
      </c>
      <c r="F13" s="208" t="s">
        <v>718</v>
      </c>
      <c r="G13" s="214" t="s">
        <v>719</v>
      </c>
      <c r="H13" s="208" t="s">
        <v>720</v>
      </c>
      <c r="I13" s="211" t="s">
        <v>721</v>
      </c>
      <c r="J13" s="228" t="s">
        <v>722</v>
      </c>
      <c r="K13" s="211" t="s">
        <v>723</v>
      </c>
      <c r="L13" s="240" t="s">
        <v>707</v>
      </c>
      <c r="M13" s="211" t="s">
        <v>706</v>
      </c>
      <c r="N13" s="217" t="s">
        <v>724</v>
      </c>
    </row>
    <row r="14" spans="1:14" ht="31.5" customHeight="1" x14ac:dyDescent="0.25">
      <c r="A14" s="222"/>
      <c r="B14" s="224"/>
      <c r="C14" s="226"/>
      <c r="D14" s="224"/>
      <c r="E14" s="224"/>
      <c r="F14" s="209"/>
      <c r="G14" s="215"/>
      <c r="H14" s="209"/>
      <c r="I14" s="212"/>
      <c r="J14" s="229"/>
      <c r="K14" s="212"/>
      <c r="L14" s="241"/>
      <c r="M14" s="212"/>
      <c r="N14" s="218"/>
    </row>
    <row r="15" spans="1:14" ht="63.75" customHeight="1" x14ac:dyDescent="0.25">
      <c r="A15" s="222"/>
      <c r="B15" s="224"/>
      <c r="C15" s="227"/>
      <c r="D15" s="224"/>
      <c r="E15" s="224"/>
      <c r="F15" s="210"/>
      <c r="G15" s="216"/>
      <c r="H15" s="210"/>
      <c r="I15" s="213"/>
      <c r="J15" s="230"/>
      <c r="K15" s="213"/>
      <c r="L15" s="242"/>
      <c r="M15" s="213"/>
      <c r="N15" s="218"/>
    </row>
    <row r="16" spans="1:14" s="24" customFormat="1" x14ac:dyDescent="0.25">
      <c r="A16" s="67">
        <v>1</v>
      </c>
      <c r="B16" s="35">
        <v>2</v>
      </c>
      <c r="C16" s="35">
        <v>3</v>
      </c>
      <c r="D16" s="35">
        <v>4</v>
      </c>
      <c r="E16" s="35">
        <v>5</v>
      </c>
      <c r="F16" s="35">
        <v>6</v>
      </c>
      <c r="G16" s="35">
        <v>7</v>
      </c>
      <c r="H16" s="35" t="s">
        <v>725</v>
      </c>
      <c r="I16" s="7" t="s">
        <v>726</v>
      </c>
      <c r="J16" s="7" t="s">
        <v>727</v>
      </c>
      <c r="K16" s="7">
        <v>11</v>
      </c>
      <c r="L16" s="7">
        <v>12</v>
      </c>
      <c r="M16" s="7">
        <v>13</v>
      </c>
      <c r="N16" s="99">
        <v>14</v>
      </c>
    </row>
    <row r="17" spans="1:14" ht="22.5" customHeight="1" x14ac:dyDescent="0.25">
      <c r="A17" s="68"/>
      <c r="B17" s="206" t="s">
        <v>702</v>
      </c>
      <c r="C17" s="207"/>
      <c r="D17" s="37"/>
      <c r="E17" s="112"/>
      <c r="F17" s="38">
        <f>F18+F19</f>
        <v>4109333540</v>
      </c>
      <c r="G17" s="39"/>
      <c r="H17" s="38">
        <f>H18+H19</f>
        <v>2587772440</v>
      </c>
      <c r="I17" s="8">
        <f>I18+I19</f>
        <v>1521561100</v>
      </c>
      <c r="J17" s="8"/>
      <c r="K17" s="1"/>
      <c r="L17" s="8">
        <f>L18+L19</f>
        <v>841081382.09999979</v>
      </c>
      <c r="M17" s="8">
        <f>M18+M19</f>
        <v>1027988355.9</v>
      </c>
      <c r="N17" s="69">
        <f>N18+N19</f>
        <v>1869069737.9999998</v>
      </c>
    </row>
    <row r="18" spans="1:14" ht="25.15" customHeight="1" x14ac:dyDescent="0.25">
      <c r="A18" s="68"/>
      <c r="B18" s="206" t="s">
        <v>703</v>
      </c>
      <c r="C18" s="207"/>
      <c r="D18" s="40">
        <f t="shared" ref="D18:F19" si="0">D21+D43+D49+D79+D90+D122+D163+D194+D226+D257+D284+D313+D339+D371+D386+D422+D459+D503+D526+D569+D598+D627+D654+D679+D721+D750+D812+D851+D882+D909+D936+D955+D990+D782</f>
        <v>28489.864392999996</v>
      </c>
      <c r="E18" s="59">
        <f t="shared" si="0"/>
        <v>3121154</v>
      </c>
      <c r="F18" s="38">
        <f t="shared" si="0"/>
        <v>2681677500</v>
      </c>
      <c r="G18" s="39"/>
      <c r="H18" s="38">
        <f>H21+H43+H49+H79+H90+H122+H163+H194+H226+H257+H284+H313+H339+H371+H386+H422+H459+H503+H526+H569+H598+H627+H654+H679+H721+H750+H812+H851+H882+H909+H936+H955+H990+H782</f>
        <v>1521561100</v>
      </c>
      <c r="I18" s="8">
        <f>I21+I43+I49+I79+I90+I122+I163+I194+I226+I257+I284+I313+I339+I371+I386+I422+I459+I503+I526+I569+I598+I627+I654+I679+I721+I750+I812+I851+I882+I909+I936+I955+I990+I782</f>
        <v>1160116400</v>
      </c>
      <c r="J18" s="8"/>
      <c r="K18" s="1"/>
      <c r="L18" s="8">
        <f>L21+L43+L49+L79+L90+L122+L163+L194+L226+L257+L284+L313+L339+L371+L386+L422+L459+L503+L526+L569+L598+L627+L654+L679+L721+L750+L812+L851+L882+L909+L936+L955+L990+L782</f>
        <v>0</v>
      </c>
      <c r="M18" s="8">
        <f>M21+M43+M49+M79+M90+M122+M163+M194+M226+M257+M284+M313+M339+M371+M386+M422+M459+M503+M526+M569+M598+M627+M654+M679+M721+M750+M812+M851+M882+M909+M936+M955+M990+M782</f>
        <v>1027988355.9</v>
      </c>
      <c r="N18" s="69">
        <f>L18+M18</f>
        <v>1027988355.9</v>
      </c>
    </row>
    <row r="19" spans="1:14" ht="20.45" customHeight="1" x14ac:dyDescent="0.25">
      <c r="A19" s="68"/>
      <c r="B19" s="206" t="s">
        <v>704</v>
      </c>
      <c r="C19" s="207"/>
      <c r="D19" s="40">
        <f t="shared" si="0"/>
        <v>28325.422492999998</v>
      </c>
      <c r="E19" s="59">
        <f t="shared" si="0"/>
        <v>2363027</v>
      </c>
      <c r="F19" s="38">
        <f t="shared" si="0"/>
        <v>1427656040</v>
      </c>
      <c r="G19" s="39"/>
      <c r="H19" s="38">
        <f>H22+H44+H50+H80+H91+H123+H164+H195+H227+H258+H285+H314+H340+H372+H387+H423+H460+H504+H527+H570+H599+H628+H655+H680+H722+H751+H813+H852+H883+H910+H937+H956+H991+H783</f>
        <v>1066211340</v>
      </c>
      <c r="I19" s="117">
        <f>I22+I44+I50+I80+I91+I123+I164+I195+I227+I258+I285+I314+I340+I372+I387+I423+I460+I504+I527+I570+I599+I628+I655+I680+I722+I751+I813+I852+I883+I910+I937+I956+I991+I783</f>
        <v>361444700</v>
      </c>
      <c r="J19" s="8">
        <f>F19/E19</f>
        <v>604.16408276333698</v>
      </c>
      <c r="K19" s="8">
        <f>SUMIF(K24:K1025,"&gt;0")</f>
        <v>416324.58568909921</v>
      </c>
      <c r="L19" s="8">
        <f>L22+L44+L50+L80+L91+L123+L164+L195+L227+L258+L285+L314+L340+L372+L387+L423+L460+L504+L527+L570+L599+L628+L655+L680+L722+L751+L813+L852+L883+L910+L937+L956+L991+L783</f>
        <v>841081382.09999979</v>
      </c>
      <c r="M19" s="8">
        <f>M22+M44+M50+M80+M91+M123+M164+M195+M227+M258+M285+M314+M340+M372+M387+M423+M460+M504+M527+M570+M599+M628+M655+M680+M722+M751+M813+M852+M883+M910+M937+M956+M991+M783</f>
        <v>0</v>
      </c>
      <c r="N19" s="69">
        <f t="shared" ref="N19:N82" si="1">L19+M19</f>
        <v>841081382.09999979</v>
      </c>
    </row>
    <row r="20" spans="1:14" ht="22.15" customHeight="1" x14ac:dyDescent="0.25">
      <c r="A20" s="68"/>
      <c r="B20" s="61"/>
      <c r="C20" s="62"/>
      <c r="D20" s="41">
        <v>0</v>
      </c>
      <c r="E20" s="112"/>
      <c r="F20" s="119"/>
      <c r="G20" s="42"/>
      <c r="H20" s="65"/>
      <c r="I20" s="70"/>
      <c r="J20" s="70"/>
      <c r="K20" s="25"/>
      <c r="L20" s="25"/>
      <c r="M20" s="25"/>
      <c r="N20" s="69"/>
    </row>
    <row r="21" spans="1:14" x14ac:dyDescent="0.25">
      <c r="A21" s="71" t="s">
        <v>1</v>
      </c>
      <c r="B21" s="44" t="s">
        <v>2</v>
      </c>
      <c r="C21" s="45"/>
      <c r="D21" s="46">
        <v>571.64089999999987</v>
      </c>
      <c r="E21" s="59">
        <f>E23+E22</f>
        <v>777926</v>
      </c>
      <c r="F21" s="47">
        <f>F23</f>
        <v>2437128500</v>
      </c>
      <c r="G21" s="47"/>
      <c r="H21" s="47">
        <f>H23</f>
        <v>1218564250</v>
      </c>
      <c r="I21" s="9">
        <f>I23</f>
        <v>1218564250</v>
      </c>
      <c r="J21" s="9"/>
      <c r="K21" s="2"/>
      <c r="L21" s="2"/>
      <c r="M21" s="9">
        <f>M23</f>
        <v>0</v>
      </c>
      <c r="N21" s="72">
        <f t="shared" si="1"/>
        <v>0</v>
      </c>
    </row>
    <row r="22" spans="1:14" x14ac:dyDescent="0.25">
      <c r="A22" s="71" t="s">
        <v>1</v>
      </c>
      <c r="B22" s="44" t="s">
        <v>3</v>
      </c>
      <c r="C22" s="45"/>
      <c r="D22" s="46">
        <v>448.62889999999987</v>
      </c>
      <c r="E22" s="59">
        <f>SUM(E24:E41)</f>
        <v>141455</v>
      </c>
      <c r="F22" s="47">
        <f>SUM(F24:F41)</f>
        <v>149302980</v>
      </c>
      <c r="G22" s="47"/>
      <c r="H22" s="47">
        <f>SUM(H24:H41)</f>
        <v>149302980</v>
      </c>
      <c r="I22" s="9">
        <f>SUM(I24:I41)</f>
        <v>0</v>
      </c>
      <c r="J22" s="9"/>
      <c r="K22" s="2"/>
      <c r="L22" s="9">
        <f>SUM(L24:L41)</f>
        <v>19786619.501708873</v>
      </c>
      <c r="M22" s="10"/>
      <c r="N22" s="72">
        <f>L22+M22</f>
        <v>19786619.501708873</v>
      </c>
    </row>
    <row r="23" spans="1:14" ht="15.75" customHeight="1" x14ac:dyDescent="0.25">
      <c r="A23" s="68"/>
      <c r="B23" s="48" t="s">
        <v>4</v>
      </c>
      <c r="C23" s="49">
        <v>1</v>
      </c>
      <c r="D23" s="50">
        <v>123.01200000000001</v>
      </c>
      <c r="E23" s="84">
        <v>636471</v>
      </c>
      <c r="F23" s="51">
        <v>2437128500</v>
      </c>
      <c r="G23" s="42">
        <v>50</v>
      </c>
      <c r="H23" s="51">
        <f>F23*G23/100</f>
        <v>1218564250</v>
      </c>
      <c r="I23" s="10">
        <f t="shared" ref="I23:I41" si="2">F23-H23</f>
        <v>1218564250</v>
      </c>
      <c r="J23" s="10"/>
      <c r="K23" s="2"/>
      <c r="L23" s="2"/>
      <c r="M23" s="10">
        <v>0</v>
      </c>
      <c r="N23" s="73">
        <f t="shared" si="1"/>
        <v>0</v>
      </c>
    </row>
    <row r="24" spans="1:14" x14ac:dyDescent="0.25">
      <c r="A24" s="68"/>
      <c r="B24" s="52" t="s">
        <v>5</v>
      </c>
      <c r="C24" s="36">
        <v>4</v>
      </c>
      <c r="D24" s="50">
        <v>64.662199999999999</v>
      </c>
      <c r="E24" s="84">
        <v>11204</v>
      </c>
      <c r="F24" s="51">
        <v>10930490</v>
      </c>
      <c r="G24" s="42">
        <v>100</v>
      </c>
      <c r="H24" s="51">
        <f t="shared" ref="H24:H41" si="3">F24*G24/100</f>
        <v>10930490</v>
      </c>
      <c r="I24" s="10">
        <f t="shared" si="2"/>
        <v>0</v>
      </c>
      <c r="J24" s="10">
        <f t="shared" ref="J24:J41" si="4">F24/E24</f>
        <v>975.58818279186005</v>
      </c>
      <c r="K24" s="10">
        <f>$J$11*$J$19-J24</f>
        <v>-190.17487519952192</v>
      </c>
      <c r="L24" s="10">
        <f>IF(K24&gt;0,$J$7*$J$8*(K24/$K$19),0)+$J$7*$J$9*(E24/$E$19)+$J$7*$J$10*(D24/$D$19)</f>
        <v>1388369.7827192913</v>
      </c>
      <c r="M24" s="10"/>
      <c r="N24" s="73">
        <f t="shared" si="1"/>
        <v>1388369.7827192913</v>
      </c>
    </row>
    <row r="25" spans="1:14" x14ac:dyDescent="0.25">
      <c r="A25" s="68"/>
      <c r="B25" s="53" t="s">
        <v>6</v>
      </c>
      <c r="C25" s="36">
        <v>4</v>
      </c>
      <c r="D25" s="54">
        <v>27.565200000000001</v>
      </c>
      <c r="E25" s="84">
        <v>8289</v>
      </c>
      <c r="F25" s="51">
        <v>4064160</v>
      </c>
      <c r="G25" s="42">
        <v>100</v>
      </c>
      <c r="H25" s="51">
        <f t="shared" si="3"/>
        <v>4064160</v>
      </c>
      <c r="I25" s="10">
        <f t="shared" si="2"/>
        <v>0</v>
      </c>
      <c r="J25" s="10">
        <f t="shared" si="4"/>
        <v>490.30763662685484</v>
      </c>
      <c r="K25" s="10">
        <f>$J$11*$J$19-J25</f>
        <v>295.10567096548328</v>
      </c>
      <c r="L25" s="10">
        <f>IF(K25&gt;0,$J$7*$J$8*(K25/$K$19),0)+$J$7*$J$9*(E25/$E$19)+$J$7*$J$10*(D25/$D$19)</f>
        <v>1324664.5995349842</v>
      </c>
      <c r="M25" s="10"/>
      <c r="N25" s="73">
        <f t="shared" si="1"/>
        <v>1324664.5995349842</v>
      </c>
    </row>
    <row r="26" spans="1:14" x14ac:dyDescent="0.25">
      <c r="A26" s="68"/>
      <c r="B26" s="53" t="s">
        <v>7</v>
      </c>
      <c r="C26" s="36">
        <v>4</v>
      </c>
      <c r="D26" s="54">
        <v>28.389299999999999</v>
      </c>
      <c r="E26" s="84">
        <v>5051</v>
      </c>
      <c r="F26" s="51">
        <v>1845890</v>
      </c>
      <c r="G26" s="42">
        <v>100</v>
      </c>
      <c r="H26" s="51">
        <f t="shared" si="3"/>
        <v>1845890</v>
      </c>
      <c r="I26" s="10">
        <f t="shared" si="2"/>
        <v>0</v>
      </c>
      <c r="J26" s="10">
        <f t="shared" si="4"/>
        <v>365.45040586022571</v>
      </c>
      <c r="K26" s="10">
        <f>$J$11*$J$19-J26</f>
        <v>419.96290173211241</v>
      </c>
      <c r="L26" s="10">
        <f t="shared" ref="L26:L41" si="5">IF(K26&gt;0,$J$7*$J$8*(K26/$K$19),0)+$J$7*$J$9*(E26/$E$19)+$J$7*$J$10*(D26/$D$19)</f>
        <v>1132703.4526121782</v>
      </c>
      <c r="M26" s="10"/>
      <c r="N26" s="73">
        <f t="shared" si="1"/>
        <v>1132703.4526121782</v>
      </c>
    </row>
    <row r="27" spans="1:14" x14ac:dyDescent="0.25">
      <c r="A27" s="68"/>
      <c r="B27" s="53" t="s">
        <v>8</v>
      </c>
      <c r="C27" s="36">
        <v>4</v>
      </c>
      <c r="D27" s="54">
        <v>6.0312999999999999</v>
      </c>
      <c r="E27" s="84">
        <v>7002</v>
      </c>
      <c r="F27" s="51">
        <v>6676600</v>
      </c>
      <c r="G27" s="42">
        <v>100</v>
      </c>
      <c r="H27" s="51">
        <f t="shared" si="3"/>
        <v>6676600</v>
      </c>
      <c r="I27" s="10">
        <f t="shared" si="2"/>
        <v>0</v>
      </c>
      <c r="J27" s="10">
        <f t="shared" si="4"/>
        <v>953.52756355327051</v>
      </c>
      <c r="K27" s="10">
        <f>$J$11*$J$19-J27</f>
        <v>-168.11425596093238</v>
      </c>
      <c r="L27" s="10">
        <f>IF(K27&gt;0,$J$7*$J$8*(K27/$K$19),0)+$J$7*$J$9*(E27/$E$19)+$J$7*$J$10*(D27/$D$19)</f>
        <v>765583.77050205413</v>
      </c>
      <c r="M27" s="10"/>
      <c r="N27" s="73">
        <f t="shared" si="1"/>
        <v>765583.77050205413</v>
      </c>
    </row>
    <row r="28" spans="1:14" x14ac:dyDescent="0.25">
      <c r="A28" s="68"/>
      <c r="B28" s="52" t="s">
        <v>9</v>
      </c>
      <c r="C28" s="36">
        <v>4</v>
      </c>
      <c r="D28" s="54">
        <v>26.363799999999998</v>
      </c>
      <c r="E28" s="84">
        <v>16379</v>
      </c>
      <c r="F28" s="51">
        <v>24917630</v>
      </c>
      <c r="G28" s="42">
        <v>100</v>
      </c>
      <c r="H28" s="51">
        <f>F28*G28/100</f>
        <v>24917630</v>
      </c>
      <c r="I28" s="10">
        <f>F28-H28</f>
        <v>0</v>
      </c>
      <c r="J28" s="10">
        <f>F28/E28</f>
        <v>1521.315709139752</v>
      </c>
      <c r="K28" s="10">
        <f t="shared" ref="K28:K41" si="6">$J$11*$J$19-J28</f>
        <v>-735.90240154741389</v>
      </c>
      <c r="L28" s="10">
        <f t="shared" si="5"/>
        <v>1827235.7254629966</v>
      </c>
      <c r="M28" s="10"/>
      <c r="N28" s="73">
        <f t="shared" si="1"/>
        <v>1827235.7254629966</v>
      </c>
    </row>
    <row r="29" spans="1:14" x14ac:dyDescent="0.25">
      <c r="A29" s="68"/>
      <c r="B29" s="52" t="s">
        <v>10</v>
      </c>
      <c r="C29" s="36">
        <v>4</v>
      </c>
      <c r="D29" s="54">
        <v>26.435999999999996</v>
      </c>
      <c r="E29" s="84">
        <v>3630</v>
      </c>
      <c r="F29" s="51">
        <v>1695720</v>
      </c>
      <c r="G29" s="42">
        <v>100</v>
      </c>
      <c r="H29" s="51">
        <f>F29*G29/100</f>
        <v>1695720</v>
      </c>
      <c r="I29" s="10">
        <f>F29-H29</f>
        <v>0</v>
      </c>
      <c r="J29" s="10">
        <f>F29/E29</f>
        <v>467.14049586776861</v>
      </c>
      <c r="K29" s="10">
        <f t="shared" si="6"/>
        <v>318.27281172456952</v>
      </c>
      <c r="L29" s="10">
        <f t="shared" si="5"/>
        <v>851904.92005133978</v>
      </c>
      <c r="M29" s="10"/>
      <c r="N29" s="73">
        <f t="shared" si="1"/>
        <v>851904.92005133978</v>
      </c>
    </row>
    <row r="30" spans="1:14" x14ac:dyDescent="0.25">
      <c r="A30" s="68"/>
      <c r="B30" s="52" t="s">
        <v>11</v>
      </c>
      <c r="C30" s="36">
        <v>4</v>
      </c>
      <c r="D30" s="54">
        <v>1.9072</v>
      </c>
      <c r="E30" s="85">
        <v>656</v>
      </c>
      <c r="F30" s="51">
        <v>187110</v>
      </c>
      <c r="G30" s="42">
        <v>100</v>
      </c>
      <c r="H30" s="51">
        <f t="shared" si="3"/>
        <v>187110</v>
      </c>
      <c r="I30" s="10">
        <f t="shared" si="2"/>
        <v>0</v>
      </c>
      <c r="J30" s="10">
        <f t="shared" si="4"/>
        <v>285.22865853658539</v>
      </c>
      <c r="K30" s="10">
        <f t="shared" si="6"/>
        <v>500.18464905575274</v>
      </c>
      <c r="L30" s="10">
        <f t="shared" si="5"/>
        <v>682010.93906710146</v>
      </c>
      <c r="M30" s="10"/>
      <c r="N30" s="73">
        <f t="shared" si="1"/>
        <v>682010.93906710146</v>
      </c>
    </row>
    <row r="31" spans="1:14" x14ac:dyDescent="0.25">
      <c r="A31" s="68"/>
      <c r="B31" s="52" t="s">
        <v>12</v>
      </c>
      <c r="C31" s="36">
        <v>4</v>
      </c>
      <c r="D31" s="54">
        <v>7.6560000000000006</v>
      </c>
      <c r="E31" s="84">
        <v>10699</v>
      </c>
      <c r="F31" s="51">
        <v>14507380</v>
      </c>
      <c r="G31" s="42">
        <v>100</v>
      </c>
      <c r="H31" s="51">
        <f t="shared" si="3"/>
        <v>14507380</v>
      </c>
      <c r="I31" s="10">
        <f t="shared" si="2"/>
        <v>0</v>
      </c>
      <c r="J31" s="10">
        <f t="shared" si="4"/>
        <v>1355.9566314608842</v>
      </c>
      <c r="K31" s="10">
        <f t="shared" si="6"/>
        <v>-570.54332386854605</v>
      </c>
      <c r="L31" s="10">
        <f t="shared" si="5"/>
        <v>1165174.3486427881</v>
      </c>
      <c r="M31" s="10"/>
      <c r="N31" s="73">
        <f t="shared" si="1"/>
        <v>1165174.3486427881</v>
      </c>
    </row>
    <row r="32" spans="1:14" x14ac:dyDescent="0.25">
      <c r="A32" s="68"/>
      <c r="B32" s="52" t="s">
        <v>13</v>
      </c>
      <c r="C32" s="36">
        <v>4</v>
      </c>
      <c r="D32" s="54">
        <v>12.143800000000001</v>
      </c>
      <c r="E32" s="84">
        <v>1825</v>
      </c>
      <c r="F32" s="51">
        <v>514790</v>
      </c>
      <c r="G32" s="42">
        <v>100</v>
      </c>
      <c r="H32" s="51">
        <f t="shared" si="3"/>
        <v>514790</v>
      </c>
      <c r="I32" s="10">
        <f t="shared" si="2"/>
        <v>0</v>
      </c>
      <c r="J32" s="10">
        <f t="shared" si="4"/>
        <v>282.07671232876714</v>
      </c>
      <c r="K32" s="10">
        <f t="shared" si="6"/>
        <v>503.33659526357098</v>
      </c>
      <c r="L32" s="10">
        <f t="shared" si="5"/>
        <v>841053.65626189392</v>
      </c>
      <c r="M32" s="10"/>
      <c r="N32" s="73">
        <f t="shared" si="1"/>
        <v>841053.65626189392</v>
      </c>
    </row>
    <row r="33" spans="1:14" x14ac:dyDescent="0.25">
      <c r="A33" s="68"/>
      <c r="B33" s="52" t="s">
        <v>14</v>
      </c>
      <c r="C33" s="36">
        <v>4</v>
      </c>
      <c r="D33" s="54">
        <v>30.873799999999999</v>
      </c>
      <c r="E33" s="84">
        <v>19686</v>
      </c>
      <c r="F33" s="51">
        <v>17730080</v>
      </c>
      <c r="G33" s="42">
        <v>100</v>
      </c>
      <c r="H33" s="51">
        <f t="shared" si="3"/>
        <v>17730080</v>
      </c>
      <c r="I33" s="10">
        <f t="shared" si="2"/>
        <v>0</v>
      </c>
      <c r="J33" s="10">
        <f t="shared" si="4"/>
        <v>900.64411256730671</v>
      </c>
      <c r="K33" s="10">
        <f t="shared" si="6"/>
        <v>-115.23080497496858</v>
      </c>
      <c r="L33" s="10">
        <f t="shared" si="5"/>
        <v>2193749.5091097457</v>
      </c>
      <c r="M33" s="10"/>
      <c r="N33" s="73">
        <f t="shared" si="1"/>
        <v>2193749.5091097457</v>
      </c>
    </row>
    <row r="34" spans="1:14" x14ac:dyDescent="0.25">
      <c r="A34" s="68"/>
      <c r="B34" s="52" t="s">
        <v>15</v>
      </c>
      <c r="C34" s="36">
        <v>4</v>
      </c>
      <c r="D34" s="54">
        <v>23.783200000000001</v>
      </c>
      <c r="E34" s="84">
        <v>5213</v>
      </c>
      <c r="F34" s="51">
        <v>2523500</v>
      </c>
      <c r="G34" s="42">
        <v>100</v>
      </c>
      <c r="H34" s="51">
        <f t="shared" si="3"/>
        <v>2523500</v>
      </c>
      <c r="I34" s="10">
        <f t="shared" si="2"/>
        <v>0</v>
      </c>
      <c r="J34" s="10">
        <f t="shared" si="4"/>
        <v>484.07826587377707</v>
      </c>
      <c r="K34" s="10">
        <f t="shared" si="6"/>
        <v>301.33504171856106</v>
      </c>
      <c r="L34" s="10">
        <f t="shared" si="5"/>
        <v>992529.66858382535</v>
      </c>
      <c r="M34" s="10"/>
      <c r="N34" s="73">
        <f t="shared" si="1"/>
        <v>992529.66858382535</v>
      </c>
    </row>
    <row r="35" spans="1:14" x14ac:dyDescent="0.25">
      <c r="A35" s="68"/>
      <c r="B35" s="52" t="s">
        <v>16</v>
      </c>
      <c r="C35" s="36">
        <v>4</v>
      </c>
      <c r="D35" s="54">
        <v>28.336799999999997</v>
      </c>
      <c r="E35" s="84">
        <v>6741</v>
      </c>
      <c r="F35" s="51">
        <v>4722350</v>
      </c>
      <c r="G35" s="42">
        <v>100</v>
      </c>
      <c r="H35" s="51">
        <f t="shared" si="3"/>
        <v>4722350</v>
      </c>
      <c r="I35" s="10">
        <f t="shared" si="2"/>
        <v>0</v>
      </c>
      <c r="J35" s="10">
        <f t="shared" si="4"/>
        <v>700.54146269099544</v>
      </c>
      <c r="K35" s="10">
        <f t="shared" si="6"/>
        <v>84.871844901342683</v>
      </c>
      <c r="L35" s="10">
        <f t="shared" si="5"/>
        <v>906824.62619265704</v>
      </c>
      <c r="M35" s="10"/>
      <c r="N35" s="73">
        <f t="shared" si="1"/>
        <v>906824.62619265704</v>
      </c>
    </row>
    <row r="36" spans="1:14" x14ac:dyDescent="0.25">
      <c r="A36" s="68"/>
      <c r="B36" s="52" t="s">
        <v>728</v>
      </c>
      <c r="C36" s="36">
        <v>4</v>
      </c>
      <c r="D36" s="54">
        <v>49.459699999999998</v>
      </c>
      <c r="E36" s="84">
        <v>13611</v>
      </c>
      <c r="F36" s="51">
        <v>9450130</v>
      </c>
      <c r="G36" s="42">
        <v>100</v>
      </c>
      <c r="H36" s="51">
        <f t="shared" si="3"/>
        <v>9450130</v>
      </c>
      <c r="I36" s="10">
        <f t="shared" si="2"/>
        <v>0</v>
      </c>
      <c r="J36" s="10">
        <f t="shared" si="4"/>
        <v>694.30093306884135</v>
      </c>
      <c r="K36" s="10">
        <f t="shared" si="6"/>
        <v>91.112374523496783</v>
      </c>
      <c r="L36" s="10">
        <f t="shared" si="5"/>
        <v>1710690.1539320285</v>
      </c>
      <c r="M36" s="10"/>
      <c r="N36" s="73">
        <f t="shared" si="1"/>
        <v>1710690.1539320285</v>
      </c>
    </row>
    <row r="37" spans="1:14" x14ac:dyDescent="0.25">
      <c r="A37" s="68"/>
      <c r="B37" s="52" t="s">
        <v>17</v>
      </c>
      <c r="C37" s="36">
        <v>4</v>
      </c>
      <c r="D37" s="54">
        <v>27.454499999999999</v>
      </c>
      <c r="E37" s="84">
        <v>9175</v>
      </c>
      <c r="F37" s="51">
        <v>22054890</v>
      </c>
      <c r="G37" s="42">
        <v>100</v>
      </c>
      <c r="H37" s="51">
        <f t="shared" si="3"/>
        <v>22054890</v>
      </c>
      <c r="I37" s="10">
        <f t="shared" si="2"/>
        <v>0</v>
      </c>
      <c r="J37" s="10">
        <f t="shared" si="4"/>
        <v>2403.8027247956402</v>
      </c>
      <c r="K37" s="10">
        <f t="shared" si="6"/>
        <v>-1618.3894172033019</v>
      </c>
      <c r="L37" s="10">
        <f t="shared" si="5"/>
        <v>1061230.0834852119</v>
      </c>
      <c r="M37" s="10"/>
      <c r="N37" s="73">
        <f t="shared" si="1"/>
        <v>1061230.0834852119</v>
      </c>
    </row>
    <row r="38" spans="1:14" x14ac:dyDescent="0.25">
      <c r="A38" s="68"/>
      <c r="B38" s="52" t="s">
        <v>18</v>
      </c>
      <c r="C38" s="36">
        <v>4</v>
      </c>
      <c r="D38" s="54">
        <v>15.19</v>
      </c>
      <c r="E38" s="84">
        <v>2875</v>
      </c>
      <c r="F38" s="51">
        <v>1541010</v>
      </c>
      <c r="G38" s="42">
        <v>100</v>
      </c>
      <c r="H38" s="51">
        <f t="shared" si="3"/>
        <v>1541010</v>
      </c>
      <c r="I38" s="10">
        <f t="shared" si="2"/>
        <v>0</v>
      </c>
      <c r="J38" s="10">
        <f t="shared" si="4"/>
        <v>536.00347826086954</v>
      </c>
      <c r="K38" s="10">
        <f t="shared" si="6"/>
        <v>249.40982933146859</v>
      </c>
      <c r="L38" s="10">
        <f t="shared" si="5"/>
        <v>654420.14034792024</v>
      </c>
      <c r="M38" s="10"/>
      <c r="N38" s="73">
        <f t="shared" si="1"/>
        <v>654420.14034792024</v>
      </c>
    </row>
    <row r="39" spans="1:14" x14ac:dyDescent="0.25">
      <c r="A39" s="68"/>
      <c r="B39" s="52" t="s">
        <v>19</v>
      </c>
      <c r="C39" s="36">
        <v>4</v>
      </c>
      <c r="D39" s="55">
        <v>44.8202</v>
      </c>
      <c r="E39" s="84">
        <v>10490</v>
      </c>
      <c r="F39" s="51">
        <v>8258880</v>
      </c>
      <c r="G39" s="42">
        <v>100</v>
      </c>
      <c r="H39" s="51">
        <f t="shared" si="3"/>
        <v>8258880</v>
      </c>
      <c r="I39" s="10">
        <f t="shared" si="2"/>
        <v>0</v>
      </c>
      <c r="J39" s="10">
        <f t="shared" si="4"/>
        <v>787.30981887511916</v>
      </c>
      <c r="K39" s="10">
        <f t="shared" si="6"/>
        <v>-1.8965112827810344</v>
      </c>
      <c r="L39" s="10">
        <f t="shared" si="5"/>
        <v>1253210.8702307097</v>
      </c>
      <c r="M39" s="10"/>
      <c r="N39" s="73">
        <f t="shared" si="1"/>
        <v>1253210.8702307097</v>
      </c>
    </row>
    <row r="40" spans="1:14" x14ac:dyDescent="0.25">
      <c r="A40" s="68"/>
      <c r="B40" s="52" t="s">
        <v>20</v>
      </c>
      <c r="C40" s="36">
        <v>4</v>
      </c>
      <c r="D40" s="54">
        <v>14.4329</v>
      </c>
      <c r="E40" s="84">
        <v>5368</v>
      </c>
      <c r="F40" s="51">
        <v>8210430</v>
      </c>
      <c r="G40" s="42">
        <v>100</v>
      </c>
      <c r="H40" s="51">
        <f t="shared" si="3"/>
        <v>8210430</v>
      </c>
      <c r="I40" s="10">
        <f t="shared" si="2"/>
        <v>0</v>
      </c>
      <c r="J40" s="10">
        <f t="shared" si="4"/>
        <v>1529.5137853949329</v>
      </c>
      <c r="K40" s="10">
        <f t="shared" si="6"/>
        <v>-744.10047780259481</v>
      </c>
      <c r="L40" s="10">
        <f t="shared" si="5"/>
        <v>616052.284023699</v>
      </c>
      <c r="M40" s="10"/>
      <c r="N40" s="73">
        <f t="shared" si="1"/>
        <v>616052.284023699</v>
      </c>
    </row>
    <row r="41" spans="1:14" x14ac:dyDescent="0.25">
      <c r="A41" s="68"/>
      <c r="B41" s="52" t="s">
        <v>21</v>
      </c>
      <c r="C41" s="36">
        <v>4</v>
      </c>
      <c r="D41" s="56">
        <v>13.123000000000001</v>
      </c>
      <c r="E41" s="84">
        <v>3561</v>
      </c>
      <c r="F41" s="51">
        <v>9471940</v>
      </c>
      <c r="G41" s="42">
        <v>100</v>
      </c>
      <c r="H41" s="51">
        <f t="shared" si="3"/>
        <v>9471940</v>
      </c>
      <c r="I41" s="10">
        <f t="shared" si="2"/>
        <v>0</v>
      </c>
      <c r="J41" s="10">
        <f t="shared" si="4"/>
        <v>2659.910137601797</v>
      </c>
      <c r="K41" s="10">
        <f t="shared" si="6"/>
        <v>-1874.4968300094588</v>
      </c>
      <c r="L41" s="10">
        <f t="shared" si="5"/>
        <v>419210.97094844584</v>
      </c>
      <c r="M41" s="10"/>
      <c r="N41" s="73">
        <f t="shared" si="1"/>
        <v>419210.97094844584</v>
      </c>
    </row>
    <row r="42" spans="1:14" x14ac:dyDescent="0.25">
      <c r="A42" s="68"/>
      <c r="B42" s="52"/>
      <c r="C42" s="36"/>
      <c r="D42" s="56">
        <v>0</v>
      </c>
      <c r="E42" s="86"/>
      <c r="F42" s="119"/>
      <c r="G42" s="43">
        <f>G43+G44</f>
        <v>0</v>
      </c>
      <c r="H42" s="74"/>
      <c r="I42" s="75"/>
      <c r="J42" s="75"/>
      <c r="K42" s="10"/>
      <c r="L42" s="10"/>
      <c r="M42" s="10"/>
      <c r="N42" s="73"/>
    </row>
    <row r="43" spans="1:14" x14ac:dyDescent="0.25">
      <c r="A43" s="71" t="s">
        <v>22</v>
      </c>
      <c r="B43" s="44" t="s">
        <v>2</v>
      </c>
      <c r="C43" s="45"/>
      <c r="D43" s="3">
        <v>78.006900000000002</v>
      </c>
      <c r="E43" s="87">
        <f>E45+E44</f>
        <v>126294</v>
      </c>
      <c r="F43" s="38">
        <f>F45</f>
        <v>244549000</v>
      </c>
      <c r="G43" s="42"/>
      <c r="H43" s="38">
        <f>H45</f>
        <v>122274500</v>
      </c>
      <c r="I43" s="8">
        <f>I45</f>
        <v>122274500</v>
      </c>
      <c r="J43" s="8"/>
      <c r="K43" s="10"/>
      <c r="L43" s="10"/>
      <c r="M43" s="9">
        <f>M45</f>
        <v>0</v>
      </c>
      <c r="N43" s="69">
        <f t="shared" si="1"/>
        <v>0</v>
      </c>
    </row>
    <row r="44" spans="1:14" x14ac:dyDescent="0.25">
      <c r="A44" s="71" t="s">
        <v>22</v>
      </c>
      <c r="B44" s="44" t="s">
        <v>3</v>
      </c>
      <c r="C44" s="45"/>
      <c r="D44" s="3">
        <v>36.576999999999998</v>
      </c>
      <c r="E44" s="87">
        <f>SUM(E46:E47)</f>
        <v>4638</v>
      </c>
      <c r="F44" s="38">
        <f>SUM(F46:F47)</f>
        <v>1022880</v>
      </c>
      <c r="G44" s="42"/>
      <c r="H44" s="38">
        <f>SUM(H46:H47)</f>
        <v>1022880</v>
      </c>
      <c r="I44" s="8">
        <f>SUM(I46:I47)</f>
        <v>0</v>
      </c>
      <c r="J44" s="8"/>
      <c r="K44" s="10"/>
      <c r="L44" s="8">
        <f>SUM(L46:L47)</f>
        <v>1933598.7839800506</v>
      </c>
      <c r="M44" s="10"/>
      <c r="N44" s="69">
        <f t="shared" si="1"/>
        <v>1933598.7839800506</v>
      </c>
    </row>
    <row r="45" spans="1:14" x14ac:dyDescent="0.25">
      <c r="A45" s="68"/>
      <c r="B45" s="52" t="s">
        <v>4</v>
      </c>
      <c r="C45" s="36">
        <v>1</v>
      </c>
      <c r="D45" s="56">
        <v>41.429900000000004</v>
      </c>
      <c r="E45" s="84">
        <v>121656</v>
      </c>
      <c r="F45" s="51">
        <v>244549000</v>
      </c>
      <c r="G45" s="42">
        <v>50</v>
      </c>
      <c r="H45" s="51">
        <f>F45*G45/100</f>
        <v>122274500</v>
      </c>
      <c r="I45" s="10">
        <f>F45-H45</f>
        <v>122274500</v>
      </c>
      <c r="J45" s="10"/>
      <c r="K45" s="10"/>
      <c r="L45" s="10"/>
      <c r="M45" s="10">
        <v>0</v>
      </c>
      <c r="N45" s="73">
        <f t="shared" si="1"/>
        <v>0</v>
      </c>
    </row>
    <row r="46" spans="1:14" x14ac:dyDescent="0.25">
      <c r="A46" s="68"/>
      <c r="B46" s="52" t="s">
        <v>23</v>
      </c>
      <c r="C46" s="36">
        <v>4</v>
      </c>
      <c r="D46" s="56">
        <v>26.770200000000003</v>
      </c>
      <c r="E46" s="84">
        <v>3326</v>
      </c>
      <c r="F46" s="51">
        <v>662610</v>
      </c>
      <c r="G46" s="42">
        <v>100</v>
      </c>
      <c r="H46" s="51">
        <f>F46*G46/100</f>
        <v>662610</v>
      </c>
      <c r="I46" s="10">
        <f>F46-H46</f>
        <v>0</v>
      </c>
      <c r="J46" s="10">
        <f>F46/E46</f>
        <v>199.22128683102827</v>
      </c>
      <c r="K46" s="10">
        <f>$J$11*$J$19-J46</f>
        <v>586.19202076130989</v>
      </c>
      <c r="L46" s="10">
        <f>IF(K46&gt;0,$J$7*$J$8*(K46/$K$19),0)+$J$7*$J$9*(E46/$E$19)+$J$7*$J$10*(D46/$D$19)</f>
        <v>1145195.0086226342</v>
      </c>
      <c r="M46" s="10"/>
      <c r="N46" s="73">
        <f t="shared" si="1"/>
        <v>1145195.0086226342</v>
      </c>
    </row>
    <row r="47" spans="1:14" x14ac:dyDescent="0.25">
      <c r="A47" s="68"/>
      <c r="B47" s="52" t="s">
        <v>24</v>
      </c>
      <c r="C47" s="36">
        <v>4</v>
      </c>
      <c r="D47" s="56">
        <v>9.8067999999999991</v>
      </c>
      <c r="E47" s="84">
        <v>1312</v>
      </c>
      <c r="F47" s="51">
        <v>360270</v>
      </c>
      <c r="G47" s="42">
        <v>100</v>
      </c>
      <c r="H47" s="51">
        <f>F47*G47/100</f>
        <v>360270</v>
      </c>
      <c r="I47" s="10">
        <f>F47-H47</f>
        <v>0</v>
      </c>
      <c r="J47" s="10">
        <f>F47/E47</f>
        <v>274.59603658536588</v>
      </c>
      <c r="K47" s="10">
        <f>$J$11*$J$19-J47</f>
        <v>510.81727100697225</v>
      </c>
      <c r="L47" s="10">
        <f>IF(K47&gt;0,$J$7*$J$8*(K47/$K$19),0)+$J$7*$J$9*(E47/$E$19)+$J$7*$J$10*(D47/$D$19)</f>
        <v>788403.77535741637</v>
      </c>
      <c r="M47" s="10"/>
      <c r="N47" s="73">
        <f t="shared" si="1"/>
        <v>788403.77535741637</v>
      </c>
    </row>
    <row r="48" spans="1:14" x14ac:dyDescent="0.25">
      <c r="A48" s="68"/>
      <c r="B48" s="52"/>
      <c r="C48" s="36"/>
      <c r="D48" s="56">
        <v>0</v>
      </c>
      <c r="E48" s="86"/>
      <c r="F48" s="74"/>
      <c r="G48" s="42"/>
      <c r="H48" s="65"/>
      <c r="I48" s="65"/>
      <c r="J48" s="70"/>
      <c r="K48" s="10"/>
      <c r="L48" s="10"/>
      <c r="M48" s="10"/>
      <c r="N48" s="73"/>
    </row>
    <row r="49" spans="1:14" x14ac:dyDescent="0.25">
      <c r="A49" s="71" t="s">
        <v>25</v>
      </c>
      <c r="B49" s="44" t="s">
        <v>2</v>
      </c>
      <c r="C49" s="45"/>
      <c r="D49" s="3">
        <v>887.6182</v>
      </c>
      <c r="E49" s="87">
        <f>E50</f>
        <v>79638</v>
      </c>
      <c r="F49" s="38">
        <f>F51</f>
        <v>0</v>
      </c>
      <c r="G49" s="42"/>
      <c r="H49" s="38">
        <f>H51</f>
        <v>5029260</v>
      </c>
      <c r="I49" s="8">
        <f>I51</f>
        <v>-5029260</v>
      </c>
      <c r="J49" s="8"/>
      <c r="K49" s="10"/>
      <c r="L49" s="10"/>
      <c r="M49" s="9">
        <f>M51</f>
        <v>35266771.786916152</v>
      </c>
      <c r="N49" s="69">
        <f t="shared" si="1"/>
        <v>35266771.786916152</v>
      </c>
    </row>
    <row r="50" spans="1:14" x14ac:dyDescent="0.25">
      <c r="A50" s="71" t="s">
        <v>25</v>
      </c>
      <c r="B50" s="44" t="s">
        <v>3</v>
      </c>
      <c r="C50" s="45"/>
      <c r="D50" s="3">
        <v>887.6182</v>
      </c>
      <c r="E50" s="87">
        <f>SUM(E52:E77)</f>
        <v>79638</v>
      </c>
      <c r="F50" s="38">
        <f>SUM(F52:F77)</f>
        <v>56980340</v>
      </c>
      <c r="G50" s="42"/>
      <c r="H50" s="38">
        <f>SUM(H52:H77)</f>
        <v>46921820</v>
      </c>
      <c r="I50" s="8">
        <f>SUM(I52:I77)</f>
        <v>10058520</v>
      </c>
      <c r="J50" s="8"/>
      <c r="K50" s="10"/>
      <c r="L50" s="8">
        <f>SUM(L52:L77)</f>
        <v>20792012.241240691</v>
      </c>
      <c r="M50" s="9"/>
      <c r="N50" s="69">
        <f t="shared" si="1"/>
        <v>20792012.241240691</v>
      </c>
    </row>
    <row r="51" spans="1:14" x14ac:dyDescent="0.25">
      <c r="A51" s="68"/>
      <c r="B51" s="52" t="s">
        <v>26</v>
      </c>
      <c r="C51" s="36">
        <v>2</v>
      </c>
      <c r="D51" s="56">
        <v>0</v>
      </c>
      <c r="E51" s="86"/>
      <c r="F51" s="51">
        <v>0</v>
      </c>
      <c r="G51" s="42">
        <v>25</v>
      </c>
      <c r="H51" s="51">
        <f>F52*G51/100</f>
        <v>5029260</v>
      </c>
      <c r="I51" s="10">
        <f>F51-H51</f>
        <v>-5029260</v>
      </c>
      <c r="J51" s="10"/>
      <c r="K51" s="10"/>
      <c r="L51" s="10"/>
      <c r="M51" s="10">
        <f>($L$7*$L$8*E49/$L$10)+($L$7*$L$9*D49/$L$11)</f>
        <v>35266771.786916152</v>
      </c>
      <c r="N51" s="73">
        <f t="shared" si="1"/>
        <v>35266771.786916152</v>
      </c>
    </row>
    <row r="52" spans="1:14" x14ac:dyDescent="0.25">
      <c r="A52" s="68"/>
      <c r="B52" s="52" t="s">
        <v>25</v>
      </c>
      <c r="C52" s="36">
        <v>3</v>
      </c>
      <c r="D52" s="55">
        <v>51.925899999999999</v>
      </c>
      <c r="E52" s="84">
        <v>11178</v>
      </c>
      <c r="F52" s="51">
        <v>20117040</v>
      </c>
      <c r="G52" s="42">
        <v>50</v>
      </c>
      <c r="H52" s="51">
        <f>F52*G52/100</f>
        <v>10058520</v>
      </c>
      <c r="I52" s="10">
        <f>F52-H52</f>
        <v>10058520</v>
      </c>
      <c r="J52" s="10">
        <f t="shared" ref="J52:J77" si="7">F52/E52</f>
        <v>1799.6994095544819</v>
      </c>
      <c r="K52" s="10">
        <f t="shared" ref="K52:K77" si="8">$J$11*$J$19-J52</f>
        <v>-1014.2861019621438</v>
      </c>
      <c r="L52" s="10">
        <f>IF(K52&gt;0,$J$7*$J$8*(K52/$K$19),0)+$J$7*$J$9*(E52/$E$19)+$J$7*$J$10*(D52/$D$19)</f>
        <v>1347774.9458033103</v>
      </c>
      <c r="M52" s="9"/>
      <c r="N52" s="73">
        <f t="shared" si="1"/>
        <v>1347774.9458033103</v>
      </c>
    </row>
    <row r="53" spans="1:14" x14ac:dyDescent="0.25">
      <c r="A53" s="68"/>
      <c r="B53" s="52" t="s">
        <v>27</v>
      </c>
      <c r="C53" s="36">
        <v>4</v>
      </c>
      <c r="D53" s="56">
        <v>16.3126</v>
      </c>
      <c r="E53" s="84">
        <v>1003</v>
      </c>
      <c r="F53" s="51">
        <v>658260</v>
      </c>
      <c r="G53" s="42">
        <v>100</v>
      </c>
      <c r="H53" s="51">
        <f>F53*G53/100</f>
        <v>658260</v>
      </c>
      <c r="I53" s="10">
        <f t="shared" ref="I51:I77" si="9">F53-H53</f>
        <v>0</v>
      </c>
      <c r="J53" s="10">
        <f t="shared" si="7"/>
        <v>656.29112662013961</v>
      </c>
      <c r="K53" s="10">
        <f t="shared" si="8"/>
        <v>129.12218097219852</v>
      </c>
      <c r="L53" s="10">
        <f t="shared" ref="L53:L77" si="10">IF(K53&gt;0,$J$7*$J$8*(K53/$K$19),0)+$J$7*$J$9*(E53/$E$19)+$J$7*$J$10*(D53/$D$19)</f>
        <v>312054.1073424943</v>
      </c>
      <c r="M53" s="10"/>
      <c r="N53" s="73">
        <f t="shared" si="1"/>
        <v>312054.1073424943</v>
      </c>
    </row>
    <row r="54" spans="1:14" x14ac:dyDescent="0.25">
      <c r="A54" s="68"/>
      <c r="B54" s="52" t="s">
        <v>28</v>
      </c>
      <c r="C54" s="36">
        <v>4</v>
      </c>
      <c r="D54" s="56">
        <v>30.464199999999998</v>
      </c>
      <c r="E54" s="84">
        <v>5180</v>
      </c>
      <c r="F54" s="51">
        <v>2884230</v>
      </c>
      <c r="G54" s="42">
        <v>100</v>
      </c>
      <c r="H54" s="51">
        <f t="shared" ref="H54:H77" si="11">F54*G54/100</f>
        <v>2884230</v>
      </c>
      <c r="I54" s="10">
        <f t="shared" si="9"/>
        <v>0</v>
      </c>
      <c r="J54" s="10">
        <f t="shared" si="7"/>
        <v>556.80115830115835</v>
      </c>
      <c r="K54" s="10">
        <f t="shared" si="8"/>
        <v>228.61214929117978</v>
      </c>
      <c r="L54" s="10">
        <f t="shared" si="10"/>
        <v>920692.93534781679</v>
      </c>
      <c r="M54" s="10"/>
      <c r="N54" s="73">
        <f t="shared" si="1"/>
        <v>920692.93534781679</v>
      </c>
    </row>
    <row r="55" spans="1:14" x14ac:dyDescent="0.25">
      <c r="A55" s="68"/>
      <c r="B55" s="52" t="s">
        <v>29</v>
      </c>
      <c r="C55" s="36">
        <v>4</v>
      </c>
      <c r="D55" s="56">
        <v>21.542500000000004</v>
      </c>
      <c r="E55" s="84">
        <v>1585</v>
      </c>
      <c r="F55" s="51">
        <v>383690</v>
      </c>
      <c r="G55" s="42">
        <v>100</v>
      </c>
      <c r="H55" s="51">
        <f t="shared" si="11"/>
        <v>383690</v>
      </c>
      <c r="I55" s="10">
        <f t="shared" si="9"/>
        <v>0</v>
      </c>
      <c r="J55" s="10">
        <f t="shared" si="7"/>
        <v>242.07570977917982</v>
      </c>
      <c r="K55" s="10">
        <f t="shared" si="8"/>
        <v>543.33759781315825</v>
      </c>
      <c r="L55" s="10">
        <f t="shared" si="10"/>
        <v>891821.77090684464</v>
      </c>
      <c r="M55" s="10"/>
      <c r="N55" s="73">
        <f t="shared" si="1"/>
        <v>891821.77090684464</v>
      </c>
    </row>
    <row r="56" spans="1:14" x14ac:dyDescent="0.25">
      <c r="A56" s="68"/>
      <c r="B56" s="52" t="s">
        <v>30</v>
      </c>
      <c r="C56" s="36">
        <v>4</v>
      </c>
      <c r="D56" s="56">
        <v>50.992299999999993</v>
      </c>
      <c r="E56" s="84">
        <v>3832</v>
      </c>
      <c r="F56" s="51">
        <v>2218590</v>
      </c>
      <c r="G56" s="42">
        <v>100</v>
      </c>
      <c r="H56" s="51">
        <f t="shared" si="11"/>
        <v>2218590</v>
      </c>
      <c r="I56" s="10">
        <f t="shared" si="9"/>
        <v>0</v>
      </c>
      <c r="J56" s="10">
        <f t="shared" si="7"/>
        <v>578.96398747390401</v>
      </c>
      <c r="K56" s="10">
        <f t="shared" si="8"/>
        <v>206.44932011843412</v>
      </c>
      <c r="L56" s="10">
        <f t="shared" si="10"/>
        <v>810843.69257578696</v>
      </c>
      <c r="M56" s="10"/>
      <c r="N56" s="73">
        <f t="shared" si="1"/>
        <v>810843.69257578696</v>
      </c>
    </row>
    <row r="57" spans="1:14" x14ac:dyDescent="0.25">
      <c r="A57" s="68"/>
      <c r="B57" s="52" t="s">
        <v>31</v>
      </c>
      <c r="C57" s="36">
        <v>4</v>
      </c>
      <c r="D57" s="56">
        <v>19.139800000000001</v>
      </c>
      <c r="E57" s="84">
        <v>1787</v>
      </c>
      <c r="F57" s="51">
        <v>1150690</v>
      </c>
      <c r="G57" s="42">
        <v>100</v>
      </c>
      <c r="H57" s="51">
        <f t="shared" si="11"/>
        <v>1150690</v>
      </c>
      <c r="I57" s="10">
        <f t="shared" si="9"/>
        <v>0</v>
      </c>
      <c r="J57" s="10">
        <f t="shared" si="7"/>
        <v>643.92277560156685</v>
      </c>
      <c r="K57" s="10">
        <f t="shared" si="8"/>
        <v>141.49053199077127</v>
      </c>
      <c r="L57" s="10">
        <f t="shared" si="10"/>
        <v>419157.03394345497</v>
      </c>
      <c r="M57" s="10"/>
      <c r="N57" s="73">
        <f t="shared" si="1"/>
        <v>419157.03394345497</v>
      </c>
    </row>
    <row r="58" spans="1:14" x14ac:dyDescent="0.25">
      <c r="A58" s="68"/>
      <c r="B58" s="52" t="s">
        <v>32</v>
      </c>
      <c r="C58" s="36">
        <v>4</v>
      </c>
      <c r="D58" s="56">
        <v>47.591800000000006</v>
      </c>
      <c r="E58" s="84">
        <v>1670</v>
      </c>
      <c r="F58" s="51">
        <v>476660</v>
      </c>
      <c r="G58" s="42">
        <v>100</v>
      </c>
      <c r="H58" s="51">
        <f t="shared" si="11"/>
        <v>476660</v>
      </c>
      <c r="I58" s="10">
        <f t="shared" si="9"/>
        <v>0</v>
      </c>
      <c r="J58" s="10">
        <f t="shared" si="7"/>
        <v>285.42514970059881</v>
      </c>
      <c r="K58" s="10">
        <f t="shared" si="8"/>
        <v>499.98815789173932</v>
      </c>
      <c r="L58" s="10">
        <f t="shared" si="10"/>
        <v>925701.48934160313</v>
      </c>
      <c r="M58" s="10"/>
      <c r="N58" s="73">
        <f t="shared" si="1"/>
        <v>925701.48934160313</v>
      </c>
    </row>
    <row r="59" spans="1:14" x14ac:dyDescent="0.25">
      <c r="A59" s="68"/>
      <c r="B59" s="52" t="s">
        <v>729</v>
      </c>
      <c r="C59" s="36">
        <v>4</v>
      </c>
      <c r="D59" s="57">
        <v>28.288899999999998</v>
      </c>
      <c r="E59" s="84">
        <v>1500</v>
      </c>
      <c r="F59" s="51">
        <v>414860</v>
      </c>
      <c r="G59" s="42">
        <v>100</v>
      </c>
      <c r="H59" s="51">
        <f t="shared" si="11"/>
        <v>414860</v>
      </c>
      <c r="I59" s="10">
        <f t="shared" si="9"/>
        <v>0</v>
      </c>
      <c r="J59" s="10">
        <f t="shared" si="7"/>
        <v>276.57333333333332</v>
      </c>
      <c r="K59" s="10">
        <f t="shared" si="8"/>
        <v>508.8399742590048</v>
      </c>
      <c r="L59" s="10">
        <f t="shared" si="10"/>
        <v>860961.5145416623</v>
      </c>
      <c r="M59" s="10"/>
      <c r="N59" s="73">
        <f t="shared" si="1"/>
        <v>860961.5145416623</v>
      </c>
    </row>
    <row r="60" spans="1:14" x14ac:dyDescent="0.25">
      <c r="A60" s="68"/>
      <c r="B60" s="52" t="s">
        <v>730</v>
      </c>
      <c r="C60" s="36">
        <v>4</v>
      </c>
      <c r="D60" s="56">
        <v>39.7697</v>
      </c>
      <c r="E60" s="84">
        <v>2245</v>
      </c>
      <c r="F60" s="51">
        <v>452620</v>
      </c>
      <c r="G60" s="42">
        <v>100</v>
      </c>
      <c r="H60" s="51">
        <f t="shared" si="11"/>
        <v>452620</v>
      </c>
      <c r="I60" s="10">
        <f t="shared" si="9"/>
        <v>0</v>
      </c>
      <c r="J60" s="10">
        <f t="shared" si="7"/>
        <v>201.61247216035636</v>
      </c>
      <c r="K60" s="10">
        <f t="shared" si="8"/>
        <v>583.8008354319818</v>
      </c>
      <c r="L60" s="10">
        <f t="shared" si="10"/>
        <v>1065467.2544972748</v>
      </c>
      <c r="M60" s="10"/>
      <c r="N60" s="73">
        <f t="shared" si="1"/>
        <v>1065467.2544972748</v>
      </c>
    </row>
    <row r="61" spans="1:14" x14ac:dyDescent="0.25">
      <c r="A61" s="68"/>
      <c r="B61" s="52" t="s">
        <v>33</v>
      </c>
      <c r="C61" s="36">
        <v>4</v>
      </c>
      <c r="D61" s="56">
        <v>25.625900000000001</v>
      </c>
      <c r="E61" s="84">
        <v>2034</v>
      </c>
      <c r="F61" s="51">
        <v>393120</v>
      </c>
      <c r="G61" s="42">
        <v>100</v>
      </c>
      <c r="H61" s="51">
        <f t="shared" si="11"/>
        <v>393120</v>
      </c>
      <c r="I61" s="10">
        <f t="shared" si="9"/>
        <v>0</v>
      </c>
      <c r="J61" s="10">
        <f t="shared" si="7"/>
        <v>193.27433628318585</v>
      </c>
      <c r="K61" s="10">
        <f t="shared" si="8"/>
        <v>592.13897130915234</v>
      </c>
      <c r="L61" s="10">
        <f t="shared" si="10"/>
        <v>1011045.8156532373</v>
      </c>
      <c r="M61" s="10"/>
      <c r="N61" s="73">
        <f t="shared" si="1"/>
        <v>1011045.8156532373</v>
      </c>
    </row>
    <row r="62" spans="1:14" x14ac:dyDescent="0.25">
      <c r="A62" s="68"/>
      <c r="B62" s="52" t="s">
        <v>34</v>
      </c>
      <c r="C62" s="36">
        <v>4</v>
      </c>
      <c r="D62" s="55">
        <v>11.449</v>
      </c>
      <c r="E62" s="84">
        <v>3960</v>
      </c>
      <c r="F62" s="51">
        <v>3249260</v>
      </c>
      <c r="G62" s="42">
        <v>100</v>
      </c>
      <c r="H62" s="51">
        <f t="shared" si="11"/>
        <v>3249260</v>
      </c>
      <c r="I62" s="10">
        <f t="shared" si="9"/>
        <v>0</v>
      </c>
      <c r="J62" s="10">
        <f t="shared" si="7"/>
        <v>820.52020202020196</v>
      </c>
      <c r="K62" s="10">
        <f t="shared" si="8"/>
        <v>-35.106894427863836</v>
      </c>
      <c r="L62" s="10">
        <f t="shared" si="10"/>
        <v>456845.5625101836</v>
      </c>
      <c r="M62" s="10"/>
      <c r="N62" s="73">
        <f t="shared" si="1"/>
        <v>456845.5625101836</v>
      </c>
    </row>
    <row r="63" spans="1:14" x14ac:dyDescent="0.25">
      <c r="A63" s="68"/>
      <c r="B63" s="52" t="s">
        <v>35</v>
      </c>
      <c r="C63" s="36">
        <v>4</v>
      </c>
      <c r="D63" s="56">
        <v>50.058299999999996</v>
      </c>
      <c r="E63" s="84">
        <v>3135</v>
      </c>
      <c r="F63" s="51">
        <v>641510</v>
      </c>
      <c r="G63" s="42">
        <v>100</v>
      </c>
      <c r="H63" s="51">
        <f t="shared" si="11"/>
        <v>641510</v>
      </c>
      <c r="I63" s="10">
        <f t="shared" si="9"/>
        <v>0</v>
      </c>
      <c r="J63" s="10">
        <f t="shared" si="7"/>
        <v>204.62838915470493</v>
      </c>
      <c r="K63" s="10">
        <f t="shared" si="8"/>
        <v>580.78491843763322</v>
      </c>
      <c r="L63" s="10">
        <f t="shared" si="10"/>
        <v>1187396.3218028187</v>
      </c>
      <c r="M63" s="10"/>
      <c r="N63" s="73">
        <f t="shared" si="1"/>
        <v>1187396.3218028187</v>
      </c>
    </row>
    <row r="64" spans="1:14" x14ac:dyDescent="0.25">
      <c r="A64" s="68"/>
      <c r="B64" s="52" t="s">
        <v>731</v>
      </c>
      <c r="C64" s="36">
        <v>4</v>
      </c>
      <c r="D64" s="56">
        <v>39.081300000000006</v>
      </c>
      <c r="E64" s="84">
        <v>3389</v>
      </c>
      <c r="F64" s="51">
        <v>1285360</v>
      </c>
      <c r="G64" s="42">
        <v>100</v>
      </c>
      <c r="H64" s="51">
        <f t="shared" si="11"/>
        <v>1285360</v>
      </c>
      <c r="I64" s="10">
        <f t="shared" si="9"/>
        <v>0</v>
      </c>
      <c r="J64" s="10">
        <f t="shared" si="7"/>
        <v>379.27412215992916</v>
      </c>
      <c r="K64" s="10">
        <f t="shared" si="8"/>
        <v>406.13918543240896</v>
      </c>
      <c r="L64" s="10">
        <f t="shared" si="10"/>
        <v>970226.67402411555</v>
      </c>
      <c r="M64" s="10"/>
      <c r="N64" s="73">
        <f t="shared" si="1"/>
        <v>970226.67402411555</v>
      </c>
    </row>
    <row r="65" spans="1:14" x14ac:dyDescent="0.25">
      <c r="A65" s="68"/>
      <c r="B65" s="52" t="s">
        <v>36</v>
      </c>
      <c r="C65" s="36">
        <v>4</v>
      </c>
      <c r="D65" s="56">
        <v>85.867999999999981</v>
      </c>
      <c r="E65" s="84">
        <v>5202</v>
      </c>
      <c r="F65" s="51">
        <v>2709320</v>
      </c>
      <c r="G65" s="42">
        <v>100</v>
      </c>
      <c r="H65" s="51">
        <f t="shared" si="11"/>
        <v>2709320</v>
      </c>
      <c r="I65" s="10">
        <f t="shared" si="9"/>
        <v>0</v>
      </c>
      <c r="J65" s="10">
        <f t="shared" si="7"/>
        <v>520.82276047673975</v>
      </c>
      <c r="K65" s="10">
        <f t="shared" si="8"/>
        <v>264.59054711559838</v>
      </c>
      <c r="L65" s="10">
        <f t="shared" si="10"/>
        <v>1131166.7602544888</v>
      </c>
      <c r="M65" s="10"/>
      <c r="N65" s="73">
        <f t="shared" si="1"/>
        <v>1131166.7602544888</v>
      </c>
    </row>
    <row r="66" spans="1:14" x14ac:dyDescent="0.25">
      <c r="A66" s="68"/>
      <c r="B66" s="52" t="s">
        <v>37</v>
      </c>
      <c r="C66" s="36">
        <v>4</v>
      </c>
      <c r="D66" s="56">
        <v>12.793399999999998</v>
      </c>
      <c r="E66" s="84">
        <v>1831</v>
      </c>
      <c r="F66" s="51">
        <v>1324480</v>
      </c>
      <c r="G66" s="42">
        <v>100</v>
      </c>
      <c r="H66" s="51">
        <f t="shared" si="11"/>
        <v>1324480</v>
      </c>
      <c r="I66" s="10">
        <f t="shared" si="9"/>
        <v>0</v>
      </c>
      <c r="J66" s="10">
        <f t="shared" si="7"/>
        <v>723.36428181321685</v>
      </c>
      <c r="K66" s="10">
        <f t="shared" si="8"/>
        <v>62.04902577912128</v>
      </c>
      <c r="L66" s="10">
        <f t="shared" si="10"/>
        <v>308715.45905492111</v>
      </c>
      <c r="M66" s="10"/>
      <c r="N66" s="73">
        <f t="shared" si="1"/>
        <v>308715.45905492111</v>
      </c>
    </row>
    <row r="67" spans="1:14" x14ac:dyDescent="0.25">
      <c r="A67" s="68"/>
      <c r="B67" s="52" t="s">
        <v>38</v>
      </c>
      <c r="C67" s="36">
        <v>4</v>
      </c>
      <c r="D67" s="56">
        <v>66.075299999999999</v>
      </c>
      <c r="E67" s="84">
        <v>5897</v>
      </c>
      <c r="F67" s="51">
        <v>6461330</v>
      </c>
      <c r="G67" s="42">
        <v>100</v>
      </c>
      <c r="H67" s="51">
        <f t="shared" si="11"/>
        <v>6461330</v>
      </c>
      <c r="I67" s="10">
        <f t="shared" si="9"/>
        <v>0</v>
      </c>
      <c r="J67" s="10">
        <f t="shared" si="7"/>
        <v>1095.697812447007</v>
      </c>
      <c r="K67" s="10">
        <f t="shared" si="8"/>
        <v>-310.28450485466885</v>
      </c>
      <c r="L67" s="10">
        <f t="shared" si="10"/>
        <v>825883.43403899111</v>
      </c>
      <c r="M67" s="10"/>
      <c r="N67" s="73">
        <f t="shared" si="1"/>
        <v>825883.43403899111</v>
      </c>
    </row>
    <row r="68" spans="1:14" x14ac:dyDescent="0.25">
      <c r="A68" s="68"/>
      <c r="B68" s="52" t="s">
        <v>39</v>
      </c>
      <c r="C68" s="36">
        <v>4</v>
      </c>
      <c r="D68" s="56">
        <v>4.5788000000000002</v>
      </c>
      <c r="E68" s="84">
        <v>1479</v>
      </c>
      <c r="F68" s="51">
        <v>1008810</v>
      </c>
      <c r="G68" s="42">
        <v>100</v>
      </c>
      <c r="H68" s="51">
        <f t="shared" si="11"/>
        <v>1008810</v>
      </c>
      <c r="I68" s="10">
        <f t="shared" si="9"/>
        <v>0</v>
      </c>
      <c r="J68" s="10">
        <f t="shared" si="7"/>
        <v>682.08924949290065</v>
      </c>
      <c r="K68" s="10">
        <f t="shared" si="8"/>
        <v>103.32405809943748</v>
      </c>
      <c r="L68" s="10">
        <f t="shared" si="10"/>
        <v>296768.43304097163</v>
      </c>
      <c r="M68" s="10"/>
      <c r="N68" s="73">
        <f t="shared" si="1"/>
        <v>296768.43304097163</v>
      </c>
    </row>
    <row r="69" spans="1:14" x14ac:dyDescent="0.25">
      <c r="A69" s="68"/>
      <c r="B69" s="52" t="s">
        <v>40</v>
      </c>
      <c r="C69" s="36">
        <v>4</v>
      </c>
      <c r="D69" s="56">
        <v>17.041400000000003</v>
      </c>
      <c r="E69" s="84">
        <v>340</v>
      </c>
      <c r="F69" s="51">
        <v>58310</v>
      </c>
      <c r="G69" s="42">
        <v>100</v>
      </c>
      <c r="H69" s="51">
        <f t="shared" si="11"/>
        <v>58310</v>
      </c>
      <c r="I69" s="10">
        <f t="shared" si="9"/>
        <v>0</v>
      </c>
      <c r="J69" s="10">
        <f t="shared" si="7"/>
        <v>171.5</v>
      </c>
      <c r="K69" s="10">
        <f t="shared" si="8"/>
        <v>613.91330759233813</v>
      </c>
      <c r="L69" s="10">
        <f t="shared" si="10"/>
        <v>831063.62937682169</v>
      </c>
      <c r="M69" s="10"/>
      <c r="N69" s="73">
        <f t="shared" si="1"/>
        <v>831063.62937682169</v>
      </c>
    </row>
    <row r="70" spans="1:14" x14ac:dyDescent="0.25">
      <c r="A70" s="68"/>
      <c r="B70" s="52" t="s">
        <v>41</v>
      </c>
      <c r="C70" s="36">
        <v>4</v>
      </c>
      <c r="D70" s="56">
        <v>34.765100000000004</v>
      </c>
      <c r="E70" s="84">
        <v>3435</v>
      </c>
      <c r="F70" s="51">
        <v>1050530</v>
      </c>
      <c r="G70" s="42">
        <v>100</v>
      </c>
      <c r="H70" s="51">
        <f>F70*G70/100</f>
        <v>1050530</v>
      </c>
      <c r="I70" s="10">
        <f t="shared" si="9"/>
        <v>0</v>
      </c>
      <c r="J70" s="10">
        <f>F70/E70</f>
        <v>305.83114992721977</v>
      </c>
      <c r="K70" s="10">
        <f t="shared" si="8"/>
        <v>479.58215766511836</v>
      </c>
      <c r="L70" s="10">
        <f t="shared" si="10"/>
        <v>1051346.3184811596</v>
      </c>
      <c r="M70" s="10"/>
      <c r="N70" s="73">
        <f t="shared" si="1"/>
        <v>1051346.3184811596</v>
      </c>
    </row>
    <row r="71" spans="1:14" x14ac:dyDescent="0.25">
      <c r="A71" s="68"/>
      <c r="B71" s="52" t="s">
        <v>42</v>
      </c>
      <c r="C71" s="36">
        <v>4</v>
      </c>
      <c r="D71" s="56">
        <v>16.301500000000001</v>
      </c>
      <c r="E71" s="84">
        <v>2553</v>
      </c>
      <c r="F71" s="51">
        <v>2334640</v>
      </c>
      <c r="G71" s="42">
        <v>100</v>
      </c>
      <c r="H71" s="51">
        <f t="shared" si="11"/>
        <v>2334640</v>
      </c>
      <c r="I71" s="10">
        <f t="shared" si="9"/>
        <v>0</v>
      </c>
      <c r="J71" s="10">
        <f>F71/E71</f>
        <v>914.46925186055626</v>
      </c>
      <c r="K71" s="10">
        <f t="shared" si="8"/>
        <v>-129.05594426821813</v>
      </c>
      <c r="L71" s="10">
        <f t="shared" si="10"/>
        <v>321014.64793264581</v>
      </c>
      <c r="M71" s="10"/>
      <c r="N71" s="73">
        <f t="shared" si="1"/>
        <v>321014.64793264581</v>
      </c>
    </row>
    <row r="72" spans="1:14" x14ac:dyDescent="0.25">
      <c r="A72" s="68"/>
      <c r="B72" s="52" t="s">
        <v>43</v>
      </c>
      <c r="C72" s="36">
        <v>4</v>
      </c>
      <c r="D72" s="56">
        <v>24.058299999999999</v>
      </c>
      <c r="E72" s="84">
        <v>2827</v>
      </c>
      <c r="F72" s="51">
        <v>883120</v>
      </c>
      <c r="G72" s="42">
        <v>100</v>
      </c>
      <c r="H72" s="51">
        <f t="shared" si="11"/>
        <v>883120</v>
      </c>
      <c r="I72" s="10">
        <f t="shared" si="9"/>
        <v>0</v>
      </c>
      <c r="J72" s="10">
        <f t="shared" si="7"/>
        <v>312.3876901308808</v>
      </c>
      <c r="K72" s="10">
        <f t="shared" si="8"/>
        <v>473.02561746145733</v>
      </c>
      <c r="L72" s="10">
        <f t="shared" si="10"/>
        <v>946684.19848366105</v>
      </c>
      <c r="M72" s="10"/>
      <c r="N72" s="73">
        <f t="shared" si="1"/>
        <v>946684.19848366105</v>
      </c>
    </row>
    <row r="73" spans="1:14" x14ac:dyDescent="0.25">
      <c r="A73" s="68"/>
      <c r="B73" s="52" t="s">
        <v>44</v>
      </c>
      <c r="C73" s="36">
        <v>4</v>
      </c>
      <c r="D73" s="56">
        <v>43.497700000000002</v>
      </c>
      <c r="E73" s="84">
        <v>3393</v>
      </c>
      <c r="F73" s="51">
        <v>560550</v>
      </c>
      <c r="G73" s="42">
        <v>100</v>
      </c>
      <c r="H73" s="51">
        <f t="shared" si="11"/>
        <v>560550</v>
      </c>
      <c r="I73" s="10">
        <f t="shared" si="9"/>
        <v>0</v>
      </c>
      <c r="J73" s="10">
        <f t="shared" si="7"/>
        <v>165.2077807250221</v>
      </c>
      <c r="K73" s="10">
        <f t="shared" si="8"/>
        <v>620.20552686731605</v>
      </c>
      <c r="L73" s="10">
        <f t="shared" si="10"/>
        <v>1243248.660097399</v>
      </c>
      <c r="M73" s="10"/>
      <c r="N73" s="73">
        <f t="shared" si="1"/>
        <v>1243248.660097399</v>
      </c>
    </row>
    <row r="74" spans="1:14" x14ac:dyDescent="0.25">
      <c r="A74" s="68"/>
      <c r="B74" s="52" t="s">
        <v>45</v>
      </c>
      <c r="C74" s="36">
        <v>4</v>
      </c>
      <c r="D74" s="56">
        <v>21.498699999999999</v>
      </c>
      <c r="E74" s="84">
        <v>1103</v>
      </c>
      <c r="F74" s="51">
        <v>312880</v>
      </c>
      <c r="G74" s="42">
        <v>100</v>
      </c>
      <c r="H74" s="51">
        <f t="shared" si="11"/>
        <v>312880</v>
      </c>
      <c r="I74" s="10">
        <f t="shared" si="9"/>
        <v>0</v>
      </c>
      <c r="J74" s="10">
        <f t="shared" si="7"/>
        <v>283.66273798730737</v>
      </c>
      <c r="K74" s="10">
        <f t="shared" si="8"/>
        <v>501.75056960503076</v>
      </c>
      <c r="L74" s="10">
        <f t="shared" si="10"/>
        <v>789813.85902967653</v>
      </c>
      <c r="M74" s="10"/>
      <c r="N74" s="73">
        <f t="shared" si="1"/>
        <v>789813.85902967653</v>
      </c>
    </row>
    <row r="75" spans="1:14" x14ac:dyDescent="0.25">
      <c r="A75" s="68"/>
      <c r="B75" s="52" t="s">
        <v>732</v>
      </c>
      <c r="C75" s="36">
        <v>4</v>
      </c>
      <c r="D75" s="56">
        <v>57.078299999999999</v>
      </c>
      <c r="E75" s="84">
        <v>3208</v>
      </c>
      <c r="F75" s="51">
        <v>2230930</v>
      </c>
      <c r="G75" s="42">
        <v>100</v>
      </c>
      <c r="H75" s="51">
        <f t="shared" si="11"/>
        <v>2230930</v>
      </c>
      <c r="I75" s="10">
        <f t="shared" si="9"/>
        <v>0</v>
      </c>
      <c r="J75" s="10">
        <f t="shared" si="7"/>
        <v>695.42705735660843</v>
      </c>
      <c r="K75" s="10">
        <f t="shared" si="8"/>
        <v>89.986250235729699</v>
      </c>
      <c r="L75" s="10">
        <f t="shared" si="10"/>
        <v>621113.35786381923</v>
      </c>
      <c r="M75" s="10"/>
      <c r="N75" s="73">
        <f t="shared" si="1"/>
        <v>621113.35786381923</v>
      </c>
    </row>
    <row r="76" spans="1:14" s="32" customFormat="1" x14ac:dyDescent="0.25">
      <c r="A76" s="68"/>
      <c r="B76" s="52" t="s">
        <v>46</v>
      </c>
      <c r="C76" s="36">
        <v>4</v>
      </c>
      <c r="D76" s="56">
        <v>44.555800000000005</v>
      </c>
      <c r="E76" s="84">
        <v>796</v>
      </c>
      <c r="F76" s="51">
        <v>475790</v>
      </c>
      <c r="G76" s="42">
        <v>100</v>
      </c>
      <c r="H76" s="51">
        <f t="shared" si="11"/>
        <v>475790</v>
      </c>
      <c r="I76" s="51">
        <f t="shared" si="9"/>
        <v>0</v>
      </c>
      <c r="J76" s="51">
        <f t="shared" si="7"/>
        <v>597.7261306532663</v>
      </c>
      <c r="K76" s="51">
        <f t="shared" si="8"/>
        <v>187.68717693907183</v>
      </c>
      <c r="L76" s="51">
        <f t="shared" si="10"/>
        <v>444804.30186263798</v>
      </c>
      <c r="M76" s="51"/>
      <c r="N76" s="126">
        <f t="shared" si="1"/>
        <v>444804.30186263798</v>
      </c>
    </row>
    <row r="77" spans="1:14" x14ac:dyDescent="0.25">
      <c r="A77" s="68"/>
      <c r="B77" s="52" t="s">
        <v>47</v>
      </c>
      <c r="C77" s="36">
        <v>4</v>
      </c>
      <c r="D77" s="56">
        <v>27.263699999999996</v>
      </c>
      <c r="E77" s="84">
        <v>5076</v>
      </c>
      <c r="F77" s="51">
        <v>3243760</v>
      </c>
      <c r="G77" s="42">
        <v>100</v>
      </c>
      <c r="H77" s="51">
        <f t="shared" si="11"/>
        <v>3243760</v>
      </c>
      <c r="I77" s="10">
        <f t="shared" si="9"/>
        <v>0</v>
      </c>
      <c r="J77" s="10">
        <f t="shared" si="7"/>
        <v>639.03861308116632</v>
      </c>
      <c r="K77" s="10">
        <f t="shared" si="8"/>
        <v>146.37469451117181</v>
      </c>
      <c r="L77" s="10">
        <f t="shared" si="10"/>
        <v>800400.0634328943</v>
      </c>
      <c r="M77" s="10"/>
      <c r="N77" s="73">
        <f t="shared" si="1"/>
        <v>800400.0634328943</v>
      </c>
    </row>
    <row r="78" spans="1:14" x14ac:dyDescent="0.25">
      <c r="A78" s="68"/>
      <c r="B78" s="52"/>
      <c r="C78" s="36"/>
      <c r="D78" s="56">
        <v>0</v>
      </c>
      <c r="E78" s="86"/>
      <c r="F78" s="65"/>
      <c r="G78" s="42"/>
      <c r="H78" s="65"/>
      <c r="I78" s="70"/>
      <c r="J78" s="70"/>
      <c r="K78" s="10"/>
      <c r="L78" s="10"/>
      <c r="M78" s="10"/>
      <c r="N78" s="73"/>
    </row>
    <row r="79" spans="1:14" x14ac:dyDescent="0.25">
      <c r="A79" s="71" t="s">
        <v>48</v>
      </c>
      <c r="B79" s="44" t="s">
        <v>2</v>
      </c>
      <c r="C79" s="45"/>
      <c r="D79" s="3">
        <v>294.53949999999998</v>
      </c>
      <c r="E79" s="87">
        <f>E80</f>
        <v>26325</v>
      </c>
      <c r="F79" s="38">
        <v>0</v>
      </c>
      <c r="G79" s="42"/>
      <c r="H79" s="38">
        <f>H81</f>
        <v>2322395</v>
      </c>
      <c r="I79" s="8">
        <f>I81</f>
        <v>-2322395</v>
      </c>
      <c r="J79" s="8"/>
      <c r="K79" s="10"/>
      <c r="L79" s="10"/>
      <c r="M79" s="9">
        <f>M81</f>
        <v>11674412.577964466</v>
      </c>
      <c r="N79" s="69">
        <f t="shared" si="1"/>
        <v>11674412.577964466</v>
      </c>
    </row>
    <row r="80" spans="1:14" x14ac:dyDescent="0.25">
      <c r="A80" s="71" t="s">
        <v>48</v>
      </c>
      <c r="B80" s="44" t="s">
        <v>3</v>
      </c>
      <c r="C80" s="45"/>
      <c r="D80" s="3">
        <v>294.53949999999998</v>
      </c>
      <c r="E80" s="87">
        <f>SUM(E82:E88)</f>
        <v>26325</v>
      </c>
      <c r="F80" s="38">
        <f>SUM(F82:F88)</f>
        <v>12618500</v>
      </c>
      <c r="G80" s="42"/>
      <c r="H80" s="38">
        <f>SUM(H82:H88)</f>
        <v>7973710</v>
      </c>
      <c r="I80" s="8">
        <f>SUM(I82:I88)</f>
        <v>4644790</v>
      </c>
      <c r="J80" s="8"/>
      <c r="K80" s="10"/>
      <c r="L80" s="8">
        <f>SUM(L82:L88)</f>
        <v>7808400.448603441</v>
      </c>
      <c r="M80" s="10"/>
      <c r="N80" s="69">
        <f t="shared" si="1"/>
        <v>7808400.448603441</v>
      </c>
    </row>
    <row r="81" spans="1:14" x14ac:dyDescent="0.25">
      <c r="A81" s="68"/>
      <c r="B81" s="52" t="s">
        <v>26</v>
      </c>
      <c r="C81" s="36">
        <v>2</v>
      </c>
      <c r="D81" s="56">
        <v>0</v>
      </c>
      <c r="E81" s="86"/>
      <c r="F81" s="51">
        <v>0</v>
      </c>
      <c r="G81" s="42">
        <v>25</v>
      </c>
      <c r="H81" s="51">
        <f>F83*G81/100</f>
        <v>2322395</v>
      </c>
      <c r="I81" s="10">
        <f t="shared" ref="I81:I88" si="12">F81-H81</f>
        <v>-2322395</v>
      </c>
      <c r="J81" s="10"/>
      <c r="K81" s="10"/>
      <c r="L81" s="10"/>
      <c r="M81" s="10">
        <f>($L$7*$L$8*E79/$L$10)+($L$7*$L$9*D79/$L$11)</f>
        <v>11674412.577964466</v>
      </c>
      <c r="N81" s="73">
        <f t="shared" si="1"/>
        <v>11674412.577964466</v>
      </c>
    </row>
    <row r="82" spans="1:14" x14ac:dyDescent="0.25">
      <c r="A82" s="68"/>
      <c r="B82" s="52" t="s">
        <v>49</v>
      </c>
      <c r="C82" s="36">
        <v>4</v>
      </c>
      <c r="D82" s="56">
        <v>73.437700000000007</v>
      </c>
      <c r="E82" s="84">
        <v>4994</v>
      </c>
      <c r="F82" s="51">
        <v>959230</v>
      </c>
      <c r="G82" s="42">
        <v>100</v>
      </c>
      <c r="H82" s="51">
        <f>F82*G82/100</f>
        <v>959230</v>
      </c>
      <c r="I82" s="10">
        <f t="shared" si="12"/>
        <v>0</v>
      </c>
      <c r="J82" s="10">
        <f t="shared" ref="J82:J88" si="13">F82/E82</f>
        <v>192.07649179014817</v>
      </c>
      <c r="K82" s="10">
        <f t="shared" ref="K82:K88" si="14">$J$11*$J$19-J82</f>
        <v>593.3368158021899</v>
      </c>
      <c r="L82" s="10">
        <f t="shared" ref="L82:L88" si="15">IF(K82&gt;0,$J$7*$J$8*(K82/$K$19),0)+$J$7*$J$9*(E82/$E$19)+$J$7*$J$10*(D82/$D$19)</f>
        <v>1470537.1203456435</v>
      </c>
      <c r="M82" s="10"/>
      <c r="N82" s="73">
        <f t="shared" si="1"/>
        <v>1470537.1203456435</v>
      </c>
    </row>
    <row r="83" spans="1:14" x14ac:dyDescent="0.25">
      <c r="A83" s="68"/>
      <c r="B83" s="52" t="s">
        <v>48</v>
      </c>
      <c r="C83" s="36">
        <v>3</v>
      </c>
      <c r="D83" s="56">
        <v>28.994</v>
      </c>
      <c r="E83" s="84">
        <v>10501</v>
      </c>
      <c r="F83" s="51">
        <v>9289580</v>
      </c>
      <c r="G83" s="42">
        <v>50</v>
      </c>
      <c r="H83" s="51">
        <f t="shared" ref="H83:H88" si="16">F83*G83/100</f>
        <v>4644790</v>
      </c>
      <c r="I83" s="10">
        <f t="shared" si="12"/>
        <v>4644790</v>
      </c>
      <c r="J83" s="10">
        <f t="shared" si="13"/>
        <v>884.63765355680414</v>
      </c>
      <c r="K83" s="10">
        <f t="shared" si="14"/>
        <v>-99.224345964466011</v>
      </c>
      <c r="L83" s="10">
        <f t="shared" si="15"/>
        <v>1207391.8999796181</v>
      </c>
      <c r="M83" s="10"/>
      <c r="N83" s="73">
        <f t="shared" ref="N83:N146" si="17">L83+M83</f>
        <v>1207391.8999796181</v>
      </c>
    </row>
    <row r="84" spans="1:14" x14ac:dyDescent="0.25">
      <c r="A84" s="68"/>
      <c r="B84" s="52" t="s">
        <v>733</v>
      </c>
      <c r="C84" s="36">
        <v>4</v>
      </c>
      <c r="D84" s="56">
        <v>59.187299999999993</v>
      </c>
      <c r="E84" s="84">
        <v>3386</v>
      </c>
      <c r="F84" s="51">
        <v>520960</v>
      </c>
      <c r="G84" s="42">
        <v>100</v>
      </c>
      <c r="H84" s="51">
        <f t="shared" si="16"/>
        <v>520960</v>
      </c>
      <c r="I84" s="10">
        <f t="shared" si="12"/>
        <v>0</v>
      </c>
      <c r="J84" s="10">
        <f t="shared" si="13"/>
        <v>153.85705847607798</v>
      </c>
      <c r="K84" s="10">
        <f t="shared" si="14"/>
        <v>631.55624911626012</v>
      </c>
      <c r="L84" s="10">
        <f t="shared" si="15"/>
        <v>1302847.9423516081</v>
      </c>
      <c r="M84" s="10"/>
      <c r="N84" s="73">
        <f t="shared" si="17"/>
        <v>1302847.9423516081</v>
      </c>
    </row>
    <row r="85" spans="1:14" x14ac:dyDescent="0.25">
      <c r="A85" s="68"/>
      <c r="B85" s="52" t="s">
        <v>50</v>
      </c>
      <c r="C85" s="36">
        <v>4</v>
      </c>
      <c r="D85" s="56">
        <v>17.118400000000001</v>
      </c>
      <c r="E85" s="84">
        <v>1678</v>
      </c>
      <c r="F85" s="51">
        <v>267320</v>
      </c>
      <c r="G85" s="42">
        <v>100</v>
      </c>
      <c r="H85" s="51">
        <f t="shared" si="16"/>
        <v>267320</v>
      </c>
      <c r="I85" s="10">
        <f t="shared" si="12"/>
        <v>0</v>
      </c>
      <c r="J85" s="10">
        <f t="shared" si="13"/>
        <v>159.30870083432657</v>
      </c>
      <c r="K85" s="10">
        <f t="shared" si="14"/>
        <v>626.10460675801153</v>
      </c>
      <c r="L85" s="10">
        <f t="shared" si="15"/>
        <v>988941.84322558984</v>
      </c>
      <c r="M85" s="10"/>
      <c r="N85" s="73">
        <f t="shared" si="17"/>
        <v>988941.84322558984</v>
      </c>
    </row>
    <row r="86" spans="1:14" x14ac:dyDescent="0.25">
      <c r="A86" s="68"/>
      <c r="B86" s="52" t="s">
        <v>51</v>
      </c>
      <c r="C86" s="36">
        <v>4</v>
      </c>
      <c r="D86" s="56">
        <v>14.530099999999999</v>
      </c>
      <c r="E86" s="84">
        <v>802</v>
      </c>
      <c r="F86" s="51">
        <v>225820</v>
      </c>
      <c r="G86" s="42">
        <v>100</v>
      </c>
      <c r="H86" s="51">
        <f t="shared" si="16"/>
        <v>225820</v>
      </c>
      <c r="I86" s="10">
        <f t="shared" si="12"/>
        <v>0</v>
      </c>
      <c r="J86" s="10">
        <f t="shared" si="13"/>
        <v>281.57107231920202</v>
      </c>
      <c r="K86" s="10">
        <f t="shared" si="14"/>
        <v>503.84223527313611</v>
      </c>
      <c r="L86" s="10">
        <f t="shared" si="15"/>
        <v>739516.22316502116</v>
      </c>
      <c r="M86" s="10"/>
      <c r="N86" s="73">
        <f t="shared" si="17"/>
        <v>739516.22316502116</v>
      </c>
    </row>
    <row r="87" spans="1:14" x14ac:dyDescent="0.25">
      <c r="A87" s="68"/>
      <c r="B87" s="52" t="s">
        <v>52</v>
      </c>
      <c r="C87" s="36">
        <v>4</v>
      </c>
      <c r="D87" s="56">
        <v>44.297600000000003</v>
      </c>
      <c r="E87" s="84">
        <v>1031</v>
      </c>
      <c r="F87" s="51">
        <v>251170</v>
      </c>
      <c r="G87" s="42">
        <v>100</v>
      </c>
      <c r="H87" s="51">
        <f t="shared" si="16"/>
        <v>251170</v>
      </c>
      <c r="I87" s="10">
        <f t="shared" si="12"/>
        <v>0</v>
      </c>
      <c r="J87" s="10">
        <f t="shared" si="13"/>
        <v>243.61784675072744</v>
      </c>
      <c r="K87" s="10">
        <f t="shared" si="14"/>
        <v>541.79546084161075</v>
      </c>
      <c r="L87" s="10">
        <f t="shared" si="15"/>
        <v>898364.14641462383</v>
      </c>
      <c r="M87" s="10"/>
      <c r="N87" s="73">
        <f t="shared" si="17"/>
        <v>898364.14641462383</v>
      </c>
    </row>
    <row r="88" spans="1:14" x14ac:dyDescent="0.25">
      <c r="A88" s="68"/>
      <c r="B88" s="52" t="s">
        <v>53</v>
      </c>
      <c r="C88" s="36">
        <v>4</v>
      </c>
      <c r="D88" s="56">
        <v>56.974399999999996</v>
      </c>
      <c r="E88" s="84">
        <v>3933</v>
      </c>
      <c r="F88" s="51">
        <v>1104420</v>
      </c>
      <c r="G88" s="42">
        <v>100</v>
      </c>
      <c r="H88" s="51">
        <f t="shared" si="16"/>
        <v>1104420</v>
      </c>
      <c r="I88" s="10">
        <f t="shared" si="12"/>
        <v>0</v>
      </c>
      <c r="J88" s="10">
        <f t="shared" si="13"/>
        <v>280.8085430968726</v>
      </c>
      <c r="K88" s="10">
        <f t="shared" si="14"/>
        <v>504.60476449546553</v>
      </c>
      <c r="L88" s="10">
        <f t="shared" si="15"/>
        <v>1200801.2731213365</v>
      </c>
      <c r="M88" s="10"/>
      <c r="N88" s="73">
        <f t="shared" si="17"/>
        <v>1200801.2731213365</v>
      </c>
    </row>
    <row r="89" spans="1:14" x14ac:dyDescent="0.25">
      <c r="A89" s="68"/>
      <c r="B89" s="52"/>
      <c r="C89" s="36"/>
      <c r="D89" s="56">
        <v>0</v>
      </c>
      <c r="E89" s="86"/>
      <c r="F89" s="74"/>
      <c r="G89" s="42"/>
      <c r="H89" s="74"/>
      <c r="I89" s="75"/>
      <c r="J89" s="75"/>
      <c r="K89" s="10"/>
      <c r="L89" s="10"/>
      <c r="M89" s="10"/>
      <c r="N89" s="73"/>
    </row>
    <row r="90" spans="1:14" x14ac:dyDescent="0.25">
      <c r="A90" s="71" t="s">
        <v>54</v>
      </c>
      <c r="B90" s="44" t="s">
        <v>2</v>
      </c>
      <c r="C90" s="45"/>
      <c r="D90" s="3">
        <v>814.44230000000016</v>
      </c>
      <c r="E90" s="87">
        <f>E91</f>
        <v>70921</v>
      </c>
      <c r="F90" s="38">
        <v>0</v>
      </c>
      <c r="G90" s="42"/>
      <c r="H90" s="38">
        <f>H92</f>
        <v>4379450</v>
      </c>
      <c r="I90" s="8">
        <f>I92</f>
        <v>-4379450</v>
      </c>
      <c r="J90" s="8"/>
      <c r="K90" s="10"/>
      <c r="L90" s="10"/>
      <c r="M90" s="9">
        <f>M92</f>
        <v>31760741.53877683</v>
      </c>
      <c r="N90" s="69">
        <f t="shared" si="17"/>
        <v>31760741.53877683</v>
      </c>
    </row>
    <row r="91" spans="1:14" x14ac:dyDescent="0.25">
      <c r="A91" s="71" t="s">
        <v>54</v>
      </c>
      <c r="B91" s="44" t="s">
        <v>3</v>
      </c>
      <c r="C91" s="45"/>
      <c r="D91" s="3">
        <v>814.44230000000016</v>
      </c>
      <c r="E91" s="87">
        <f>SUM(E93:E120)</f>
        <v>70921</v>
      </c>
      <c r="F91" s="38">
        <f>SUM(F93:F120)</f>
        <v>38869560</v>
      </c>
      <c r="G91" s="42"/>
      <c r="H91" s="38">
        <f>SUM(H93:H120)</f>
        <v>30110660</v>
      </c>
      <c r="I91" s="8">
        <f>SUM(I93:I120)</f>
        <v>8758900</v>
      </c>
      <c r="J91" s="8"/>
      <c r="K91" s="10"/>
      <c r="L91" s="8">
        <f>SUM(L93:L120)</f>
        <v>25895690.980401132</v>
      </c>
      <c r="M91" s="10"/>
      <c r="N91" s="69">
        <f t="shared" si="17"/>
        <v>25895690.980401132</v>
      </c>
    </row>
    <row r="92" spans="1:14" x14ac:dyDescent="0.25">
      <c r="A92" s="68"/>
      <c r="B92" s="52" t="s">
        <v>26</v>
      </c>
      <c r="C92" s="36">
        <v>2</v>
      </c>
      <c r="D92" s="56">
        <v>0</v>
      </c>
      <c r="E92" s="86"/>
      <c r="F92" s="51">
        <v>0</v>
      </c>
      <c r="G92" s="42">
        <v>25</v>
      </c>
      <c r="H92" s="51">
        <f>F98*G92/100</f>
        <v>4379450</v>
      </c>
      <c r="I92" s="10">
        <f t="shared" ref="I92:I120" si="18">F92-H92</f>
        <v>-4379450</v>
      </c>
      <c r="J92" s="10"/>
      <c r="K92" s="10"/>
      <c r="L92" s="10"/>
      <c r="M92" s="10">
        <f>($L$7*$L$8*E90/$L$10)+($L$7*$L$9*D90/$L$11)</f>
        <v>31760741.53877683</v>
      </c>
      <c r="N92" s="73">
        <f t="shared" si="17"/>
        <v>31760741.53877683</v>
      </c>
    </row>
    <row r="93" spans="1:14" x14ac:dyDescent="0.25">
      <c r="A93" s="68"/>
      <c r="B93" s="52" t="s">
        <v>734</v>
      </c>
      <c r="C93" s="36">
        <v>4</v>
      </c>
      <c r="D93" s="56">
        <v>27.557100000000002</v>
      </c>
      <c r="E93" s="84">
        <v>2243</v>
      </c>
      <c r="F93" s="51">
        <v>442930</v>
      </c>
      <c r="G93" s="42">
        <v>100</v>
      </c>
      <c r="H93" s="51">
        <f t="shared" ref="H93:H120" si="19">F93*G93/100</f>
        <v>442930</v>
      </c>
      <c r="I93" s="10">
        <f t="shared" si="18"/>
        <v>0</v>
      </c>
      <c r="J93" s="10">
        <f t="shared" ref="J93:J120" si="20">F93/E93</f>
        <v>197.47213553276862</v>
      </c>
      <c r="K93" s="10">
        <f t="shared" ref="K93:K120" si="21">$J$11*$J$19-J93</f>
        <v>587.94117205956945</v>
      </c>
      <c r="L93" s="10">
        <f t="shared" ref="L93:L120" si="22">IF(K93&gt;0,$J$7*$J$8*(K93/$K$19),0)+$J$7*$J$9*(E93/$E$19)+$J$7*$J$10*(D93/$D$19)</f>
        <v>1034008.9098001886</v>
      </c>
      <c r="M93" s="10"/>
      <c r="N93" s="73">
        <f t="shared" si="17"/>
        <v>1034008.9098001886</v>
      </c>
    </row>
    <row r="94" spans="1:14" x14ac:dyDescent="0.25">
      <c r="A94" s="68"/>
      <c r="B94" s="52" t="s">
        <v>55</v>
      </c>
      <c r="C94" s="36">
        <v>4</v>
      </c>
      <c r="D94" s="56">
        <v>15.863399999999999</v>
      </c>
      <c r="E94" s="84">
        <v>639</v>
      </c>
      <c r="F94" s="51">
        <v>180050</v>
      </c>
      <c r="G94" s="42">
        <v>100</v>
      </c>
      <c r="H94" s="51">
        <f t="shared" si="19"/>
        <v>180050</v>
      </c>
      <c r="I94" s="10">
        <f t="shared" si="18"/>
        <v>0</v>
      </c>
      <c r="J94" s="10">
        <f t="shared" si="20"/>
        <v>281.7683881064163</v>
      </c>
      <c r="K94" s="10">
        <f t="shared" si="21"/>
        <v>503.64491948592183</v>
      </c>
      <c r="L94" s="10">
        <f t="shared" si="22"/>
        <v>725830.91582747037</v>
      </c>
      <c r="M94" s="10"/>
      <c r="N94" s="73">
        <f t="shared" si="17"/>
        <v>725830.91582747037</v>
      </c>
    </row>
    <row r="95" spans="1:14" x14ac:dyDescent="0.25">
      <c r="A95" s="68"/>
      <c r="B95" s="52" t="s">
        <v>735</v>
      </c>
      <c r="C95" s="36">
        <v>4</v>
      </c>
      <c r="D95" s="56">
        <v>26.978499999999997</v>
      </c>
      <c r="E95" s="84">
        <v>2149</v>
      </c>
      <c r="F95" s="51">
        <v>949250</v>
      </c>
      <c r="G95" s="42">
        <v>100</v>
      </c>
      <c r="H95" s="51">
        <f t="shared" si="19"/>
        <v>949250</v>
      </c>
      <c r="I95" s="10">
        <f t="shared" si="18"/>
        <v>0</v>
      </c>
      <c r="J95" s="10">
        <f t="shared" si="20"/>
        <v>441.71707771056305</v>
      </c>
      <c r="K95" s="10">
        <f t="shared" si="21"/>
        <v>343.69622988177508</v>
      </c>
      <c r="L95" s="10">
        <f t="shared" si="22"/>
        <v>726191.42420505383</v>
      </c>
      <c r="M95" s="10"/>
      <c r="N95" s="73">
        <f t="shared" si="17"/>
        <v>726191.42420505383</v>
      </c>
    </row>
    <row r="96" spans="1:14" x14ac:dyDescent="0.25">
      <c r="A96" s="68"/>
      <c r="B96" s="52" t="s">
        <v>736</v>
      </c>
      <c r="C96" s="36">
        <v>4</v>
      </c>
      <c r="D96" s="56">
        <v>25.1053</v>
      </c>
      <c r="E96" s="84">
        <v>1869</v>
      </c>
      <c r="F96" s="51">
        <v>3426380</v>
      </c>
      <c r="G96" s="42">
        <v>100</v>
      </c>
      <c r="H96" s="51">
        <f t="shared" si="19"/>
        <v>3426380</v>
      </c>
      <c r="I96" s="10">
        <f t="shared" si="18"/>
        <v>0</v>
      </c>
      <c r="J96" s="10">
        <f t="shared" si="20"/>
        <v>1833.2691278758693</v>
      </c>
      <c r="K96" s="10">
        <f t="shared" si="21"/>
        <v>-1047.8558202835311</v>
      </c>
      <c r="L96" s="10">
        <f t="shared" si="22"/>
        <v>274118.59208387299</v>
      </c>
      <c r="M96" s="10"/>
      <c r="N96" s="73">
        <f t="shared" si="17"/>
        <v>274118.59208387299</v>
      </c>
    </row>
    <row r="97" spans="1:14" x14ac:dyDescent="0.25">
      <c r="A97" s="68"/>
      <c r="B97" s="52" t="s">
        <v>56</v>
      </c>
      <c r="C97" s="36">
        <v>4</v>
      </c>
      <c r="D97" s="56">
        <v>19.769200000000001</v>
      </c>
      <c r="E97" s="84">
        <v>1146</v>
      </c>
      <c r="F97" s="51">
        <v>340120</v>
      </c>
      <c r="G97" s="42">
        <v>100</v>
      </c>
      <c r="H97" s="51">
        <f t="shared" si="19"/>
        <v>340120</v>
      </c>
      <c r="I97" s="10">
        <f t="shared" si="18"/>
        <v>0</v>
      </c>
      <c r="J97" s="10">
        <f t="shared" si="20"/>
        <v>296.7888307155323</v>
      </c>
      <c r="K97" s="10">
        <f t="shared" si="21"/>
        <v>488.62447687680583</v>
      </c>
      <c r="L97" s="10">
        <f t="shared" si="22"/>
        <v>773359.08830258774</v>
      </c>
      <c r="M97" s="10"/>
      <c r="N97" s="73">
        <f t="shared" si="17"/>
        <v>773359.08830258774</v>
      </c>
    </row>
    <row r="98" spans="1:14" x14ac:dyDescent="0.25">
      <c r="A98" s="68"/>
      <c r="B98" s="52" t="s">
        <v>54</v>
      </c>
      <c r="C98" s="36">
        <v>3</v>
      </c>
      <c r="D98" s="55">
        <v>8.8294999999999995</v>
      </c>
      <c r="E98" s="84">
        <v>8075</v>
      </c>
      <c r="F98" s="51">
        <v>17517800</v>
      </c>
      <c r="G98" s="42">
        <v>50</v>
      </c>
      <c r="H98" s="51">
        <f t="shared" si="19"/>
        <v>8758900</v>
      </c>
      <c r="I98" s="10">
        <f t="shared" si="18"/>
        <v>8758900</v>
      </c>
      <c r="J98" s="10">
        <f t="shared" si="20"/>
        <v>2169.3869969040247</v>
      </c>
      <c r="K98" s="10">
        <f t="shared" si="21"/>
        <v>-1383.9736893116865</v>
      </c>
      <c r="L98" s="10">
        <f t="shared" si="22"/>
        <v>888467.72791417944</v>
      </c>
      <c r="M98" s="10"/>
      <c r="N98" s="73">
        <f t="shared" si="17"/>
        <v>888467.72791417944</v>
      </c>
    </row>
    <row r="99" spans="1:14" x14ac:dyDescent="0.25">
      <c r="A99" s="68"/>
      <c r="B99" s="52" t="s">
        <v>28</v>
      </c>
      <c r="C99" s="36">
        <v>4</v>
      </c>
      <c r="D99" s="56">
        <v>13.193199999999997</v>
      </c>
      <c r="E99" s="84">
        <v>792</v>
      </c>
      <c r="F99" s="51">
        <v>139080</v>
      </c>
      <c r="G99" s="42">
        <v>100</v>
      </c>
      <c r="H99" s="51">
        <f t="shared" si="19"/>
        <v>139080</v>
      </c>
      <c r="I99" s="10">
        <f t="shared" si="18"/>
        <v>0</v>
      </c>
      <c r="J99" s="10">
        <f t="shared" si="20"/>
        <v>175.60606060606059</v>
      </c>
      <c r="K99" s="10">
        <f t="shared" si="21"/>
        <v>609.80724698627751</v>
      </c>
      <c r="L99" s="10">
        <f t="shared" si="22"/>
        <v>862924.43444644136</v>
      </c>
      <c r="M99" s="10"/>
      <c r="N99" s="73">
        <f t="shared" si="17"/>
        <v>862924.43444644136</v>
      </c>
    </row>
    <row r="100" spans="1:14" x14ac:dyDescent="0.25">
      <c r="A100" s="68"/>
      <c r="B100" s="52" t="s">
        <v>737</v>
      </c>
      <c r="C100" s="36">
        <v>4</v>
      </c>
      <c r="D100" s="56">
        <v>48.523900000000005</v>
      </c>
      <c r="E100" s="84">
        <v>3940</v>
      </c>
      <c r="F100" s="51">
        <v>526970</v>
      </c>
      <c r="G100" s="42">
        <v>100</v>
      </c>
      <c r="H100" s="51">
        <f t="shared" si="19"/>
        <v>526970</v>
      </c>
      <c r="I100" s="10">
        <f t="shared" si="18"/>
        <v>0</v>
      </c>
      <c r="J100" s="10">
        <f t="shared" si="20"/>
        <v>133.748730964467</v>
      </c>
      <c r="K100" s="10">
        <f t="shared" si="21"/>
        <v>651.66457662787116</v>
      </c>
      <c r="L100" s="10">
        <f t="shared" si="22"/>
        <v>1354715.1271068128</v>
      </c>
      <c r="M100" s="10"/>
      <c r="N100" s="73">
        <f t="shared" si="17"/>
        <v>1354715.1271068128</v>
      </c>
    </row>
    <row r="101" spans="1:14" x14ac:dyDescent="0.25">
      <c r="A101" s="68"/>
      <c r="B101" s="52" t="s">
        <v>57</v>
      </c>
      <c r="C101" s="36">
        <v>4</v>
      </c>
      <c r="D101" s="56">
        <v>23.2666</v>
      </c>
      <c r="E101" s="84">
        <v>1821</v>
      </c>
      <c r="F101" s="51">
        <v>283580</v>
      </c>
      <c r="G101" s="42">
        <v>100</v>
      </c>
      <c r="H101" s="51">
        <f t="shared" si="19"/>
        <v>283580</v>
      </c>
      <c r="I101" s="10">
        <f t="shared" si="18"/>
        <v>0</v>
      </c>
      <c r="J101" s="10">
        <f t="shared" si="20"/>
        <v>155.72762218561229</v>
      </c>
      <c r="K101" s="10">
        <f t="shared" si="21"/>
        <v>629.68568540672584</v>
      </c>
      <c r="L101" s="10">
        <f t="shared" si="22"/>
        <v>1026808.3872811215</v>
      </c>
      <c r="M101" s="10"/>
      <c r="N101" s="73">
        <f t="shared" si="17"/>
        <v>1026808.3872811215</v>
      </c>
    </row>
    <row r="102" spans="1:14" x14ac:dyDescent="0.25">
      <c r="A102" s="68"/>
      <c r="B102" s="52" t="s">
        <v>58</v>
      </c>
      <c r="C102" s="36">
        <v>4</v>
      </c>
      <c r="D102" s="56">
        <v>50.768900000000002</v>
      </c>
      <c r="E102" s="84">
        <v>3395</v>
      </c>
      <c r="F102" s="51">
        <v>461470</v>
      </c>
      <c r="G102" s="42">
        <v>100</v>
      </c>
      <c r="H102" s="51">
        <f t="shared" si="19"/>
        <v>461470</v>
      </c>
      <c r="I102" s="10">
        <f t="shared" si="18"/>
        <v>0</v>
      </c>
      <c r="J102" s="10">
        <f t="shared" si="20"/>
        <v>135.92636229749633</v>
      </c>
      <c r="K102" s="10">
        <f t="shared" si="21"/>
        <v>649.4869452948418</v>
      </c>
      <c r="L102" s="10">
        <f t="shared" si="22"/>
        <v>1300546.5101470528</v>
      </c>
      <c r="M102" s="10"/>
      <c r="N102" s="73">
        <f t="shared" si="17"/>
        <v>1300546.5101470528</v>
      </c>
    </row>
    <row r="103" spans="1:14" x14ac:dyDescent="0.25">
      <c r="A103" s="68"/>
      <c r="B103" s="52" t="s">
        <v>59</v>
      </c>
      <c r="C103" s="36">
        <v>4</v>
      </c>
      <c r="D103" s="56">
        <v>39.664400000000001</v>
      </c>
      <c r="E103" s="84">
        <v>2882</v>
      </c>
      <c r="F103" s="51">
        <v>878160</v>
      </c>
      <c r="G103" s="42">
        <v>100</v>
      </c>
      <c r="H103" s="51">
        <f t="shared" si="19"/>
        <v>878160</v>
      </c>
      <c r="I103" s="10">
        <f t="shared" si="18"/>
        <v>0</v>
      </c>
      <c r="J103" s="10">
        <f t="shared" si="20"/>
        <v>304.70506592644</v>
      </c>
      <c r="K103" s="10">
        <f t="shared" si="21"/>
        <v>480.70824166589813</v>
      </c>
      <c r="L103" s="10">
        <f t="shared" si="22"/>
        <v>1008209.6164512131</v>
      </c>
      <c r="M103" s="10"/>
      <c r="N103" s="73">
        <f t="shared" si="17"/>
        <v>1008209.6164512131</v>
      </c>
    </row>
    <row r="104" spans="1:14" x14ac:dyDescent="0.25">
      <c r="A104" s="68"/>
      <c r="B104" s="52" t="s">
        <v>60</v>
      </c>
      <c r="C104" s="36">
        <v>4</v>
      </c>
      <c r="D104" s="56">
        <v>52.508599999999994</v>
      </c>
      <c r="E104" s="84">
        <v>7398</v>
      </c>
      <c r="F104" s="51">
        <v>1812220</v>
      </c>
      <c r="G104" s="42">
        <v>100</v>
      </c>
      <c r="H104" s="51">
        <f t="shared" si="19"/>
        <v>1812220</v>
      </c>
      <c r="I104" s="10">
        <f t="shared" si="18"/>
        <v>0</v>
      </c>
      <c r="J104" s="10">
        <f t="shared" si="20"/>
        <v>244.96080021627466</v>
      </c>
      <c r="K104" s="10">
        <f t="shared" si="21"/>
        <v>540.45250737606352</v>
      </c>
      <c r="L104" s="10">
        <f t="shared" si="22"/>
        <v>1600986.9431320028</v>
      </c>
      <c r="M104" s="10"/>
      <c r="N104" s="73">
        <f t="shared" si="17"/>
        <v>1600986.9431320028</v>
      </c>
    </row>
    <row r="105" spans="1:14" x14ac:dyDescent="0.25">
      <c r="A105" s="68"/>
      <c r="B105" s="52" t="s">
        <v>61</v>
      </c>
      <c r="C105" s="36">
        <v>4</v>
      </c>
      <c r="D105" s="56">
        <v>24.664800000000003</v>
      </c>
      <c r="E105" s="84">
        <v>1447</v>
      </c>
      <c r="F105" s="51">
        <v>1227160</v>
      </c>
      <c r="G105" s="42">
        <v>100</v>
      </c>
      <c r="H105" s="51">
        <f t="shared" si="19"/>
        <v>1227160</v>
      </c>
      <c r="I105" s="10">
        <f t="shared" si="18"/>
        <v>0</v>
      </c>
      <c r="J105" s="10">
        <f t="shared" si="20"/>
        <v>848.07187284035933</v>
      </c>
      <c r="K105" s="10">
        <f t="shared" si="21"/>
        <v>-62.658565248021205</v>
      </c>
      <c r="L105" s="10">
        <f t="shared" si="22"/>
        <v>227749.36278180874</v>
      </c>
      <c r="M105" s="10"/>
      <c r="N105" s="73">
        <f t="shared" si="17"/>
        <v>227749.36278180874</v>
      </c>
    </row>
    <row r="106" spans="1:14" x14ac:dyDescent="0.25">
      <c r="A106" s="68"/>
      <c r="B106" s="52" t="s">
        <v>62</v>
      </c>
      <c r="C106" s="36">
        <v>4</v>
      </c>
      <c r="D106" s="56">
        <v>58.643199999999993</v>
      </c>
      <c r="E106" s="84">
        <v>2157</v>
      </c>
      <c r="F106" s="51">
        <v>381510</v>
      </c>
      <c r="G106" s="42">
        <v>100</v>
      </c>
      <c r="H106" s="51">
        <f t="shared" si="19"/>
        <v>381510</v>
      </c>
      <c r="I106" s="10">
        <f t="shared" si="18"/>
        <v>0</v>
      </c>
      <c r="J106" s="10">
        <f t="shared" si="20"/>
        <v>176.87065368567454</v>
      </c>
      <c r="K106" s="10">
        <f t="shared" si="21"/>
        <v>608.54265390666365</v>
      </c>
      <c r="L106" s="10">
        <f t="shared" si="22"/>
        <v>1142103.5107437496</v>
      </c>
      <c r="M106" s="10"/>
      <c r="N106" s="73">
        <f t="shared" si="17"/>
        <v>1142103.5107437496</v>
      </c>
    </row>
    <row r="107" spans="1:14" x14ac:dyDescent="0.25">
      <c r="A107" s="68"/>
      <c r="B107" s="52" t="s">
        <v>63</v>
      </c>
      <c r="C107" s="36">
        <v>4</v>
      </c>
      <c r="D107" s="56">
        <v>46.1038</v>
      </c>
      <c r="E107" s="84">
        <v>3947</v>
      </c>
      <c r="F107" s="51">
        <v>1065370</v>
      </c>
      <c r="G107" s="42">
        <v>100</v>
      </c>
      <c r="H107" s="51">
        <f t="shared" si="19"/>
        <v>1065370</v>
      </c>
      <c r="I107" s="10">
        <f t="shared" si="18"/>
        <v>0</v>
      </c>
      <c r="J107" s="10">
        <f t="shared" si="20"/>
        <v>269.91892576640487</v>
      </c>
      <c r="K107" s="10">
        <f t="shared" si="21"/>
        <v>515.49438182593326</v>
      </c>
      <c r="L107" s="10">
        <f t="shared" si="22"/>
        <v>1183217.4374396657</v>
      </c>
      <c r="M107" s="10"/>
      <c r="N107" s="73">
        <f t="shared" si="17"/>
        <v>1183217.4374396657</v>
      </c>
    </row>
    <row r="108" spans="1:14" x14ac:dyDescent="0.25">
      <c r="A108" s="68"/>
      <c r="B108" s="52" t="s">
        <v>64</v>
      </c>
      <c r="C108" s="36">
        <v>4</v>
      </c>
      <c r="D108" s="56">
        <v>22.825799999999997</v>
      </c>
      <c r="E108" s="84">
        <v>1506</v>
      </c>
      <c r="F108" s="51">
        <v>453270</v>
      </c>
      <c r="G108" s="42">
        <v>100</v>
      </c>
      <c r="H108" s="51">
        <f t="shared" si="19"/>
        <v>453270</v>
      </c>
      <c r="I108" s="10">
        <f t="shared" si="18"/>
        <v>0</v>
      </c>
      <c r="J108" s="10">
        <f t="shared" si="20"/>
        <v>300.97609561752989</v>
      </c>
      <c r="K108" s="10">
        <f t="shared" si="21"/>
        <v>484.43721197480824</v>
      </c>
      <c r="L108" s="10">
        <f t="shared" si="22"/>
        <v>815800.46498071461</v>
      </c>
      <c r="M108" s="10"/>
      <c r="N108" s="73">
        <f t="shared" si="17"/>
        <v>815800.46498071461</v>
      </c>
    </row>
    <row r="109" spans="1:14" x14ac:dyDescent="0.25">
      <c r="A109" s="68"/>
      <c r="B109" s="52" t="s">
        <v>65</v>
      </c>
      <c r="C109" s="36">
        <v>4</v>
      </c>
      <c r="D109" s="56">
        <v>20.625700000000002</v>
      </c>
      <c r="E109" s="84">
        <v>906</v>
      </c>
      <c r="F109" s="51">
        <v>323470</v>
      </c>
      <c r="G109" s="42">
        <v>100</v>
      </c>
      <c r="H109" s="51">
        <f t="shared" si="19"/>
        <v>323470</v>
      </c>
      <c r="I109" s="10">
        <f t="shared" si="18"/>
        <v>0</v>
      </c>
      <c r="J109" s="10">
        <f t="shared" si="20"/>
        <v>357.03090507726267</v>
      </c>
      <c r="K109" s="10">
        <f t="shared" si="21"/>
        <v>428.38240251507546</v>
      </c>
      <c r="L109" s="10">
        <f t="shared" si="22"/>
        <v>677252.52553002327</v>
      </c>
      <c r="M109" s="10"/>
      <c r="N109" s="73">
        <f t="shared" si="17"/>
        <v>677252.52553002327</v>
      </c>
    </row>
    <row r="110" spans="1:14" x14ac:dyDescent="0.25">
      <c r="A110" s="68"/>
      <c r="B110" s="52" t="s">
        <v>66</v>
      </c>
      <c r="C110" s="36">
        <v>4</v>
      </c>
      <c r="D110" s="56">
        <v>55.96</v>
      </c>
      <c r="E110" s="84">
        <v>4256</v>
      </c>
      <c r="F110" s="51">
        <v>1418000</v>
      </c>
      <c r="G110" s="42">
        <v>100</v>
      </c>
      <c r="H110" s="51">
        <f t="shared" si="19"/>
        <v>1418000</v>
      </c>
      <c r="I110" s="10">
        <f t="shared" si="18"/>
        <v>0</v>
      </c>
      <c r="J110" s="10">
        <f t="shared" si="20"/>
        <v>333.1766917293233</v>
      </c>
      <c r="K110" s="10">
        <f t="shared" si="21"/>
        <v>452.23661586301483</v>
      </c>
      <c r="L110" s="10">
        <f t="shared" si="22"/>
        <v>1168800.9814179451</v>
      </c>
      <c r="M110" s="10"/>
      <c r="N110" s="73">
        <f t="shared" si="17"/>
        <v>1168800.9814179451</v>
      </c>
    </row>
    <row r="111" spans="1:14" x14ac:dyDescent="0.25">
      <c r="A111" s="68"/>
      <c r="B111" s="52" t="s">
        <v>67</v>
      </c>
      <c r="C111" s="36">
        <v>4</v>
      </c>
      <c r="D111" s="56">
        <v>11.875299999999999</v>
      </c>
      <c r="E111" s="84">
        <v>4784</v>
      </c>
      <c r="F111" s="51">
        <v>3606060</v>
      </c>
      <c r="G111" s="42">
        <v>100</v>
      </c>
      <c r="H111" s="51">
        <f t="shared" si="19"/>
        <v>3606060</v>
      </c>
      <c r="I111" s="10">
        <f t="shared" si="18"/>
        <v>0</v>
      </c>
      <c r="J111" s="10">
        <f t="shared" si="20"/>
        <v>753.77508361204013</v>
      </c>
      <c r="K111" s="10">
        <f t="shared" si="21"/>
        <v>31.638223980297994</v>
      </c>
      <c r="L111" s="10">
        <f t="shared" si="22"/>
        <v>584448.60151235468</v>
      </c>
      <c r="M111" s="10"/>
      <c r="N111" s="73">
        <f t="shared" si="17"/>
        <v>584448.60151235468</v>
      </c>
    </row>
    <row r="112" spans="1:14" x14ac:dyDescent="0.25">
      <c r="A112" s="68"/>
      <c r="B112" s="52" t="s">
        <v>68</v>
      </c>
      <c r="C112" s="36">
        <v>4</v>
      </c>
      <c r="D112" s="56">
        <v>31.241099999999999</v>
      </c>
      <c r="E112" s="84">
        <v>1409</v>
      </c>
      <c r="F112" s="51">
        <v>371840</v>
      </c>
      <c r="G112" s="42">
        <v>100</v>
      </c>
      <c r="H112" s="51">
        <f t="shared" si="19"/>
        <v>371840</v>
      </c>
      <c r="I112" s="10">
        <f t="shared" si="18"/>
        <v>0</v>
      </c>
      <c r="J112" s="10">
        <f t="shared" si="20"/>
        <v>263.90347764371893</v>
      </c>
      <c r="K112" s="10">
        <f t="shared" si="21"/>
        <v>521.5098299486192</v>
      </c>
      <c r="L112" s="10">
        <f t="shared" si="22"/>
        <v>875368.43469601078</v>
      </c>
      <c r="M112" s="10"/>
      <c r="N112" s="73">
        <f t="shared" si="17"/>
        <v>875368.43469601078</v>
      </c>
    </row>
    <row r="113" spans="1:14" x14ac:dyDescent="0.25">
      <c r="A113" s="68"/>
      <c r="B113" s="52" t="s">
        <v>69</v>
      </c>
      <c r="C113" s="36">
        <v>4</v>
      </c>
      <c r="D113" s="56">
        <v>24.530700000000003</v>
      </c>
      <c r="E113" s="84">
        <v>1378</v>
      </c>
      <c r="F113" s="51">
        <v>351000</v>
      </c>
      <c r="G113" s="42">
        <v>100</v>
      </c>
      <c r="H113" s="51">
        <f t="shared" si="19"/>
        <v>351000</v>
      </c>
      <c r="I113" s="10">
        <f t="shared" si="18"/>
        <v>0</v>
      </c>
      <c r="J113" s="10">
        <f t="shared" si="20"/>
        <v>254.71698113207546</v>
      </c>
      <c r="K113" s="10">
        <f t="shared" si="21"/>
        <v>530.69632646026264</v>
      </c>
      <c r="L113" s="10">
        <f t="shared" si="22"/>
        <v>863268.14610584418</v>
      </c>
      <c r="M113" s="10"/>
      <c r="N113" s="73">
        <f t="shared" si="17"/>
        <v>863268.14610584418</v>
      </c>
    </row>
    <row r="114" spans="1:14" x14ac:dyDescent="0.25">
      <c r="A114" s="68"/>
      <c r="B114" s="52" t="s">
        <v>70</v>
      </c>
      <c r="C114" s="36">
        <v>4</v>
      </c>
      <c r="D114" s="56">
        <v>16.540599999999998</v>
      </c>
      <c r="E114" s="84">
        <v>660</v>
      </c>
      <c r="F114" s="51">
        <v>105340</v>
      </c>
      <c r="G114" s="42">
        <v>100</v>
      </c>
      <c r="H114" s="51">
        <f t="shared" si="19"/>
        <v>105340</v>
      </c>
      <c r="I114" s="10">
        <f t="shared" si="18"/>
        <v>0</v>
      </c>
      <c r="J114" s="10">
        <f t="shared" si="20"/>
        <v>159.60606060606059</v>
      </c>
      <c r="K114" s="10">
        <f t="shared" si="21"/>
        <v>625.80724698627751</v>
      </c>
      <c r="L114" s="10">
        <f t="shared" si="22"/>
        <v>878163.49784018158</v>
      </c>
      <c r="M114" s="10"/>
      <c r="N114" s="73">
        <f t="shared" si="17"/>
        <v>878163.49784018158</v>
      </c>
    </row>
    <row r="115" spans="1:14" x14ac:dyDescent="0.25">
      <c r="A115" s="68"/>
      <c r="B115" s="52" t="s">
        <v>857</v>
      </c>
      <c r="C115" s="36">
        <v>4</v>
      </c>
      <c r="D115" s="56">
        <v>24.329000000000001</v>
      </c>
      <c r="E115" s="84">
        <v>1646</v>
      </c>
      <c r="F115" s="51">
        <v>377250</v>
      </c>
      <c r="G115" s="42">
        <v>100</v>
      </c>
      <c r="H115" s="51">
        <f t="shared" si="19"/>
        <v>377250</v>
      </c>
      <c r="I115" s="10">
        <f t="shared" si="18"/>
        <v>0</v>
      </c>
      <c r="J115" s="10">
        <f t="shared" si="20"/>
        <v>229.19198055893074</v>
      </c>
      <c r="K115" s="10">
        <f t="shared" si="21"/>
        <v>556.22132703340742</v>
      </c>
      <c r="L115" s="10">
        <f t="shared" si="22"/>
        <v>922226.50199581124</v>
      </c>
      <c r="M115" s="10"/>
      <c r="N115" s="73">
        <f t="shared" si="17"/>
        <v>922226.50199581124</v>
      </c>
    </row>
    <row r="116" spans="1:14" x14ac:dyDescent="0.25">
      <c r="A116" s="68"/>
      <c r="B116" s="52" t="s">
        <v>738</v>
      </c>
      <c r="C116" s="36">
        <v>4</v>
      </c>
      <c r="D116" s="56">
        <v>26.3277</v>
      </c>
      <c r="E116" s="84">
        <v>2238</v>
      </c>
      <c r="F116" s="51">
        <v>392470</v>
      </c>
      <c r="G116" s="42">
        <v>100</v>
      </c>
      <c r="H116" s="51">
        <f t="shared" si="19"/>
        <v>392470</v>
      </c>
      <c r="I116" s="10">
        <f t="shared" si="18"/>
        <v>0</v>
      </c>
      <c r="J116" s="10">
        <f t="shared" si="20"/>
        <v>175.36639857015192</v>
      </c>
      <c r="K116" s="10">
        <f t="shared" si="21"/>
        <v>610.04690902218624</v>
      </c>
      <c r="L116" s="10">
        <f t="shared" si="22"/>
        <v>1056620.0093704658</v>
      </c>
      <c r="M116" s="10"/>
      <c r="N116" s="73">
        <f t="shared" si="17"/>
        <v>1056620.0093704658</v>
      </c>
    </row>
    <row r="117" spans="1:14" x14ac:dyDescent="0.25">
      <c r="A117" s="68"/>
      <c r="B117" s="52" t="s">
        <v>739</v>
      </c>
      <c r="C117" s="36">
        <v>4</v>
      </c>
      <c r="D117" s="56">
        <v>20.367199999999997</v>
      </c>
      <c r="E117" s="84">
        <v>972</v>
      </c>
      <c r="F117" s="51">
        <v>181490</v>
      </c>
      <c r="G117" s="42">
        <v>100</v>
      </c>
      <c r="H117" s="51">
        <f t="shared" si="19"/>
        <v>181490</v>
      </c>
      <c r="I117" s="10">
        <f t="shared" si="18"/>
        <v>0</v>
      </c>
      <c r="J117" s="10">
        <f t="shared" si="20"/>
        <v>186.71810699588477</v>
      </c>
      <c r="K117" s="10">
        <f t="shared" si="21"/>
        <v>598.69520059645333</v>
      </c>
      <c r="L117" s="10">
        <f t="shared" si="22"/>
        <v>889977.49929229869</v>
      </c>
      <c r="M117" s="10"/>
      <c r="N117" s="73">
        <f t="shared" si="17"/>
        <v>889977.49929229869</v>
      </c>
    </row>
    <row r="118" spans="1:14" x14ac:dyDescent="0.25">
      <c r="A118" s="68"/>
      <c r="B118" s="52" t="s">
        <v>71</v>
      </c>
      <c r="C118" s="36">
        <v>4</v>
      </c>
      <c r="D118" s="56">
        <v>25.795300000000001</v>
      </c>
      <c r="E118" s="84">
        <v>2767</v>
      </c>
      <c r="F118" s="51">
        <v>497000</v>
      </c>
      <c r="G118" s="42">
        <v>100</v>
      </c>
      <c r="H118" s="51">
        <f t="shared" si="19"/>
        <v>497000</v>
      </c>
      <c r="I118" s="10">
        <f t="shared" si="18"/>
        <v>0</v>
      </c>
      <c r="J118" s="10">
        <f t="shared" si="20"/>
        <v>179.61691362486448</v>
      </c>
      <c r="K118" s="10">
        <f t="shared" si="21"/>
        <v>605.7963939674737</v>
      </c>
      <c r="L118" s="10">
        <f t="shared" si="22"/>
        <v>1106373.5623882036</v>
      </c>
      <c r="M118" s="10"/>
      <c r="N118" s="73">
        <f t="shared" si="17"/>
        <v>1106373.5623882036</v>
      </c>
    </row>
    <row r="119" spans="1:14" x14ac:dyDescent="0.25">
      <c r="A119" s="68"/>
      <c r="B119" s="52" t="s">
        <v>72</v>
      </c>
      <c r="C119" s="36">
        <v>4</v>
      </c>
      <c r="D119" s="56">
        <v>27.845200000000002</v>
      </c>
      <c r="E119" s="84">
        <v>2577</v>
      </c>
      <c r="F119" s="51">
        <v>744300</v>
      </c>
      <c r="G119" s="42">
        <v>100</v>
      </c>
      <c r="H119" s="51">
        <f t="shared" si="19"/>
        <v>744300</v>
      </c>
      <c r="I119" s="10">
        <f t="shared" si="18"/>
        <v>0</v>
      </c>
      <c r="J119" s="10">
        <f t="shared" si="20"/>
        <v>288.82421420256111</v>
      </c>
      <c r="K119" s="10">
        <f t="shared" si="21"/>
        <v>496.58909338977702</v>
      </c>
      <c r="L119" s="10">
        <f t="shared" si="22"/>
        <v>959796.31754591025</v>
      </c>
      <c r="M119" s="10"/>
      <c r="N119" s="73">
        <f t="shared" si="17"/>
        <v>959796.31754591025</v>
      </c>
    </row>
    <row r="120" spans="1:14" x14ac:dyDescent="0.25">
      <c r="A120" s="68"/>
      <c r="B120" s="52" t="s">
        <v>73</v>
      </c>
      <c r="C120" s="36">
        <v>4</v>
      </c>
      <c r="D120" s="56">
        <v>24.738299999999999</v>
      </c>
      <c r="E120" s="84">
        <v>1922</v>
      </c>
      <c r="F120" s="51">
        <v>416020</v>
      </c>
      <c r="G120" s="42">
        <v>100</v>
      </c>
      <c r="H120" s="51">
        <f t="shared" si="19"/>
        <v>416020</v>
      </c>
      <c r="I120" s="10">
        <f t="shared" si="18"/>
        <v>0</v>
      </c>
      <c r="J120" s="10">
        <f t="shared" si="20"/>
        <v>216.45161290322579</v>
      </c>
      <c r="K120" s="10">
        <f t="shared" si="21"/>
        <v>568.96169468911239</v>
      </c>
      <c r="L120" s="10">
        <f t="shared" si="22"/>
        <v>968356.45006214385</v>
      </c>
      <c r="M120" s="10"/>
      <c r="N120" s="73">
        <f t="shared" si="17"/>
        <v>968356.45006214385</v>
      </c>
    </row>
    <row r="121" spans="1:14" x14ac:dyDescent="0.25">
      <c r="A121" s="68"/>
      <c r="B121" s="52"/>
      <c r="C121" s="36"/>
      <c r="D121" s="56">
        <v>0</v>
      </c>
      <c r="E121" s="86"/>
      <c r="F121" s="74"/>
      <c r="G121" s="42"/>
      <c r="H121" s="74"/>
      <c r="I121" s="75"/>
      <c r="J121" s="75"/>
      <c r="K121" s="10"/>
      <c r="L121" s="10"/>
      <c r="M121" s="10"/>
      <c r="N121" s="73"/>
    </row>
    <row r="122" spans="1:14" x14ac:dyDescent="0.25">
      <c r="A122" s="71" t="s">
        <v>74</v>
      </c>
      <c r="B122" s="44" t="s">
        <v>2</v>
      </c>
      <c r="C122" s="45"/>
      <c r="D122" s="3">
        <v>1545.2835</v>
      </c>
      <c r="E122" s="87">
        <f>E123</f>
        <v>113810</v>
      </c>
      <c r="F122" s="38">
        <v>0</v>
      </c>
      <c r="G122" s="42"/>
      <c r="H122" s="38">
        <f>H124</f>
        <v>16845775</v>
      </c>
      <c r="I122" s="8">
        <f>I124</f>
        <v>-16845775</v>
      </c>
      <c r="J122" s="8"/>
      <c r="K122" s="10"/>
      <c r="L122" s="10"/>
      <c r="M122" s="9">
        <f>M124</f>
        <v>54487675.664981961</v>
      </c>
      <c r="N122" s="69">
        <f t="shared" si="17"/>
        <v>54487675.664981961</v>
      </c>
    </row>
    <row r="123" spans="1:14" x14ac:dyDescent="0.25">
      <c r="A123" s="71" t="s">
        <v>74</v>
      </c>
      <c r="B123" s="44" t="s">
        <v>3</v>
      </c>
      <c r="C123" s="45"/>
      <c r="D123" s="3">
        <v>1545.2835</v>
      </c>
      <c r="E123" s="87">
        <f>SUM(E125:E161)</f>
        <v>113810</v>
      </c>
      <c r="F123" s="38">
        <f>SUM(F125:F161)</f>
        <v>100816730</v>
      </c>
      <c r="G123" s="42"/>
      <c r="H123" s="38">
        <f>SUM(H125:H161)</f>
        <v>67125180</v>
      </c>
      <c r="I123" s="8">
        <f>SUM(I125:I161)</f>
        <v>33691550</v>
      </c>
      <c r="J123" s="8"/>
      <c r="K123" s="10"/>
      <c r="L123" s="8">
        <f>SUM(L125:L161)</f>
        <v>35278732.79147774</v>
      </c>
      <c r="M123" s="10"/>
      <c r="N123" s="69">
        <f t="shared" si="17"/>
        <v>35278732.79147774</v>
      </c>
    </row>
    <row r="124" spans="1:14" x14ac:dyDescent="0.25">
      <c r="A124" s="68"/>
      <c r="B124" s="52" t="s">
        <v>26</v>
      </c>
      <c r="C124" s="36">
        <v>2</v>
      </c>
      <c r="D124" s="56">
        <v>0</v>
      </c>
      <c r="E124" s="86"/>
      <c r="F124" s="51">
        <v>0</v>
      </c>
      <c r="G124" s="42">
        <v>25</v>
      </c>
      <c r="H124" s="51">
        <f>F136*G124/100</f>
        <v>16845775</v>
      </c>
      <c r="I124" s="10">
        <f t="shared" ref="I124:I161" si="23">F124-H124</f>
        <v>-16845775</v>
      </c>
      <c r="J124" s="10"/>
      <c r="K124" s="10"/>
      <c r="L124" s="10"/>
      <c r="M124" s="10">
        <f>($L$7*$L$8*E122/$L$10)+($L$7*$L$9*D122/$L$11)</f>
        <v>54487675.664981961</v>
      </c>
      <c r="N124" s="73">
        <f t="shared" si="17"/>
        <v>54487675.664981961</v>
      </c>
    </row>
    <row r="125" spans="1:14" x14ac:dyDescent="0.25">
      <c r="A125" s="68"/>
      <c r="B125" s="52" t="s">
        <v>75</v>
      </c>
      <c r="C125" s="36">
        <v>4</v>
      </c>
      <c r="D125" s="56">
        <v>62.27</v>
      </c>
      <c r="E125" s="84">
        <v>1336</v>
      </c>
      <c r="F125" s="51">
        <v>875690</v>
      </c>
      <c r="G125" s="42">
        <v>100</v>
      </c>
      <c r="H125" s="51">
        <f t="shared" ref="H125:H161" si="24">F125*G125/100</f>
        <v>875690</v>
      </c>
      <c r="I125" s="10">
        <f t="shared" si="23"/>
        <v>0</v>
      </c>
      <c r="J125" s="10">
        <f t="shared" ref="J125:J161" si="25">F125/E125</f>
        <v>655.45658682634735</v>
      </c>
      <c r="K125" s="10">
        <f t="shared" ref="K125:K161" si="26">$J$11*$J$19-J125</f>
        <v>129.95672076599078</v>
      </c>
      <c r="L125" s="10">
        <f t="shared" ref="L125:L161" si="27">IF(K125&gt;0,$J$7*$J$8*(K125/$K$19),0)+$J$7*$J$9*(E125/$E$19)+$J$7*$J$10*(D125/$D$19)</f>
        <v>485087.17049249343</v>
      </c>
      <c r="M125" s="10"/>
      <c r="N125" s="73">
        <f t="shared" si="17"/>
        <v>485087.17049249343</v>
      </c>
    </row>
    <row r="126" spans="1:14" x14ac:dyDescent="0.25">
      <c r="A126" s="68"/>
      <c r="B126" s="52" t="s">
        <v>76</v>
      </c>
      <c r="C126" s="36">
        <v>4</v>
      </c>
      <c r="D126" s="56">
        <v>60.540000000000006</v>
      </c>
      <c r="E126" s="84">
        <v>2442</v>
      </c>
      <c r="F126" s="51">
        <v>785980</v>
      </c>
      <c r="G126" s="42">
        <v>100</v>
      </c>
      <c r="H126" s="51">
        <f t="shared" si="24"/>
        <v>785980</v>
      </c>
      <c r="I126" s="10">
        <f t="shared" si="23"/>
        <v>0</v>
      </c>
      <c r="J126" s="10">
        <f t="shared" si="25"/>
        <v>321.85913185913188</v>
      </c>
      <c r="K126" s="10">
        <f t="shared" si="26"/>
        <v>463.55417573320625</v>
      </c>
      <c r="L126" s="10">
        <f t="shared" si="27"/>
        <v>1002419.9980017169</v>
      </c>
      <c r="M126" s="10"/>
      <c r="N126" s="73">
        <f t="shared" si="17"/>
        <v>1002419.9980017169</v>
      </c>
    </row>
    <row r="127" spans="1:14" x14ac:dyDescent="0.25">
      <c r="A127" s="68"/>
      <c r="B127" s="52" t="s">
        <v>77</v>
      </c>
      <c r="C127" s="36">
        <v>4</v>
      </c>
      <c r="D127" s="56">
        <v>34.874600000000001</v>
      </c>
      <c r="E127" s="84">
        <v>2309</v>
      </c>
      <c r="F127" s="51">
        <v>542300</v>
      </c>
      <c r="G127" s="42">
        <v>100</v>
      </c>
      <c r="H127" s="51">
        <f t="shared" si="24"/>
        <v>542300</v>
      </c>
      <c r="I127" s="10">
        <f t="shared" si="23"/>
        <v>0</v>
      </c>
      <c r="J127" s="10">
        <f t="shared" si="25"/>
        <v>234.86357730619315</v>
      </c>
      <c r="K127" s="10">
        <f t="shared" si="26"/>
        <v>550.54973028614495</v>
      </c>
      <c r="L127" s="10">
        <f t="shared" si="27"/>
        <v>1017460.5065624197</v>
      </c>
      <c r="M127" s="10"/>
      <c r="N127" s="73">
        <f t="shared" si="17"/>
        <v>1017460.5065624197</v>
      </c>
    </row>
    <row r="128" spans="1:14" x14ac:dyDescent="0.25">
      <c r="A128" s="68"/>
      <c r="B128" s="52" t="s">
        <v>78</v>
      </c>
      <c r="C128" s="36">
        <v>4</v>
      </c>
      <c r="D128" s="56">
        <v>31.383899999999997</v>
      </c>
      <c r="E128" s="84">
        <v>1503</v>
      </c>
      <c r="F128" s="51">
        <v>264860</v>
      </c>
      <c r="G128" s="42">
        <v>100</v>
      </c>
      <c r="H128" s="51">
        <f t="shared" si="24"/>
        <v>264860</v>
      </c>
      <c r="I128" s="10">
        <f t="shared" si="23"/>
        <v>0</v>
      </c>
      <c r="J128" s="10">
        <f t="shared" si="25"/>
        <v>176.22089155023286</v>
      </c>
      <c r="K128" s="10">
        <f t="shared" si="26"/>
        <v>609.19241604210526</v>
      </c>
      <c r="L128" s="10">
        <f t="shared" si="27"/>
        <v>992114.44738331228</v>
      </c>
      <c r="M128" s="10"/>
      <c r="N128" s="73">
        <f t="shared" si="17"/>
        <v>992114.44738331228</v>
      </c>
    </row>
    <row r="129" spans="1:14" x14ac:dyDescent="0.25">
      <c r="A129" s="68"/>
      <c r="B129" s="52" t="s">
        <v>740</v>
      </c>
      <c r="C129" s="36">
        <v>4</v>
      </c>
      <c r="D129" s="56">
        <v>25.623899999999999</v>
      </c>
      <c r="E129" s="84">
        <v>1275</v>
      </c>
      <c r="F129" s="51">
        <v>268140</v>
      </c>
      <c r="G129" s="42">
        <v>100</v>
      </c>
      <c r="H129" s="51">
        <f t="shared" si="24"/>
        <v>268140</v>
      </c>
      <c r="I129" s="10">
        <f t="shared" si="23"/>
        <v>0</v>
      </c>
      <c r="J129" s="10">
        <f t="shared" si="25"/>
        <v>210.30588235294118</v>
      </c>
      <c r="K129" s="10">
        <f t="shared" si="26"/>
        <v>575.10742523939689</v>
      </c>
      <c r="L129" s="10">
        <f t="shared" si="27"/>
        <v>909348.90240777482</v>
      </c>
      <c r="M129" s="10"/>
      <c r="N129" s="73">
        <f t="shared" si="17"/>
        <v>909348.90240777482</v>
      </c>
    </row>
    <row r="130" spans="1:14" x14ac:dyDescent="0.25">
      <c r="A130" s="68"/>
      <c r="B130" s="52" t="s">
        <v>741</v>
      </c>
      <c r="C130" s="36">
        <v>4</v>
      </c>
      <c r="D130" s="56">
        <v>39.855800000000002</v>
      </c>
      <c r="E130" s="84">
        <v>2055</v>
      </c>
      <c r="F130" s="51">
        <v>420500</v>
      </c>
      <c r="G130" s="42">
        <v>100</v>
      </c>
      <c r="H130" s="51">
        <f t="shared" si="24"/>
        <v>420500</v>
      </c>
      <c r="I130" s="10">
        <f t="shared" si="23"/>
        <v>0</v>
      </c>
      <c r="J130" s="10">
        <f t="shared" si="25"/>
        <v>204.62287104622871</v>
      </c>
      <c r="K130" s="10">
        <f t="shared" si="26"/>
        <v>580.79043654610939</v>
      </c>
      <c r="L130" s="10">
        <f t="shared" si="27"/>
        <v>1041785.6220690954</v>
      </c>
      <c r="M130" s="10"/>
      <c r="N130" s="73">
        <f t="shared" si="17"/>
        <v>1041785.6220690954</v>
      </c>
    </row>
    <row r="131" spans="1:14" x14ac:dyDescent="0.25">
      <c r="A131" s="68"/>
      <c r="B131" s="52" t="s">
        <v>742</v>
      </c>
      <c r="C131" s="36">
        <v>4</v>
      </c>
      <c r="D131" s="56">
        <v>24.169999999999998</v>
      </c>
      <c r="E131" s="84">
        <v>1479</v>
      </c>
      <c r="F131" s="51">
        <v>518050</v>
      </c>
      <c r="G131" s="42">
        <v>100</v>
      </c>
      <c r="H131" s="51">
        <f t="shared" si="24"/>
        <v>518050</v>
      </c>
      <c r="I131" s="10">
        <f t="shared" si="23"/>
        <v>0</v>
      </c>
      <c r="J131" s="10">
        <f t="shared" si="25"/>
        <v>350.27045300878973</v>
      </c>
      <c r="K131" s="10">
        <f t="shared" si="26"/>
        <v>435.1428545835484</v>
      </c>
      <c r="L131" s="10">
        <f t="shared" si="27"/>
        <v>757156.53123972018</v>
      </c>
      <c r="M131" s="10"/>
      <c r="N131" s="73">
        <f t="shared" si="17"/>
        <v>757156.53123972018</v>
      </c>
    </row>
    <row r="132" spans="1:14" x14ac:dyDescent="0.25">
      <c r="A132" s="68"/>
      <c r="B132" s="52" t="s">
        <v>79</v>
      </c>
      <c r="C132" s="36">
        <v>4</v>
      </c>
      <c r="D132" s="56">
        <v>31.63</v>
      </c>
      <c r="E132" s="84">
        <v>2391</v>
      </c>
      <c r="F132" s="51">
        <v>337740</v>
      </c>
      <c r="G132" s="42">
        <v>100</v>
      </c>
      <c r="H132" s="51">
        <f t="shared" si="24"/>
        <v>337740</v>
      </c>
      <c r="I132" s="10">
        <f t="shared" si="23"/>
        <v>0</v>
      </c>
      <c r="J132" s="10">
        <f t="shared" si="25"/>
        <v>141.25470514429108</v>
      </c>
      <c r="K132" s="10">
        <f t="shared" si="26"/>
        <v>644.15860244804708</v>
      </c>
      <c r="L132" s="10">
        <f t="shared" si="27"/>
        <v>1130050.337344653</v>
      </c>
      <c r="M132" s="10"/>
      <c r="N132" s="73">
        <f t="shared" si="17"/>
        <v>1130050.337344653</v>
      </c>
    </row>
    <row r="133" spans="1:14" x14ac:dyDescent="0.25">
      <c r="A133" s="68"/>
      <c r="B133" s="52" t="s">
        <v>80</v>
      </c>
      <c r="C133" s="36">
        <v>4</v>
      </c>
      <c r="D133" s="56">
        <v>11.828699999999998</v>
      </c>
      <c r="E133" s="84">
        <v>684</v>
      </c>
      <c r="F133" s="51">
        <v>461710</v>
      </c>
      <c r="G133" s="42">
        <v>100</v>
      </c>
      <c r="H133" s="51">
        <f t="shared" si="24"/>
        <v>461710</v>
      </c>
      <c r="I133" s="10">
        <f t="shared" si="23"/>
        <v>0</v>
      </c>
      <c r="J133" s="10">
        <f t="shared" si="25"/>
        <v>675.01461988304095</v>
      </c>
      <c r="K133" s="10">
        <f t="shared" si="26"/>
        <v>110.39868770929718</v>
      </c>
      <c r="L133" s="10">
        <f t="shared" si="27"/>
        <v>241981.23234985871</v>
      </c>
      <c r="M133" s="10"/>
      <c r="N133" s="73">
        <f t="shared" si="17"/>
        <v>241981.23234985871</v>
      </c>
    </row>
    <row r="134" spans="1:14" x14ac:dyDescent="0.25">
      <c r="A134" s="68"/>
      <c r="B134" s="52" t="s">
        <v>81</v>
      </c>
      <c r="C134" s="36">
        <v>4</v>
      </c>
      <c r="D134" s="56">
        <v>33.254300000000001</v>
      </c>
      <c r="E134" s="84">
        <v>1892</v>
      </c>
      <c r="F134" s="51">
        <v>775620</v>
      </c>
      <c r="G134" s="42">
        <v>100</v>
      </c>
      <c r="H134" s="51">
        <f t="shared" si="24"/>
        <v>775620</v>
      </c>
      <c r="I134" s="10">
        <f t="shared" si="23"/>
        <v>0</v>
      </c>
      <c r="J134" s="10">
        <f t="shared" si="25"/>
        <v>409.94714587737843</v>
      </c>
      <c r="K134" s="10">
        <f t="shared" si="26"/>
        <v>375.4661617149597</v>
      </c>
      <c r="L134" s="10">
        <f t="shared" si="27"/>
        <v>755893.97616638406</v>
      </c>
      <c r="M134" s="10"/>
      <c r="N134" s="73">
        <f t="shared" si="17"/>
        <v>755893.97616638406</v>
      </c>
    </row>
    <row r="135" spans="1:14" x14ac:dyDescent="0.25">
      <c r="A135" s="68"/>
      <c r="B135" s="52" t="s">
        <v>82</v>
      </c>
      <c r="C135" s="36">
        <v>4</v>
      </c>
      <c r="D135" s="56">
        <v>34.46</v>
      </c>
      <c r="E135" s="84">
        <v>1966</v>
      </c>
      <c r="F135" s="51">
        <v>2071270</v>
      </c>
      <c r="G135" s="42">
        <v>100</v>
      </c>
      <c r="H135" s="51">
        <f t="shared" si="24"/>
        <v>2071270</v>
      </c>
      <c r="I135" s="10">
        <f t="shared" si="23"/>
        <v>0</v>
      </c>
      <c r="J135" s="10">
        <f t="shared" si="25"/>
        <v>1053.5452695829094</v>
      </c>
      <c r="K135" s="10">
        <f t="shared" si="26"/>
        <v>-268.13196199057131</v>
      </c>
      <c r="L135" s="10">
        <f t="shared" si="27"/>
        <v>312253.66144107888</v>
      </c>
      <c r="M135" s="10"/>
      <c r="N135" s="73">
        <f t="shared" si="17"/>
        <v>312253.66144107888</v>
      </c>
    </row>
    <row r="136" spans="1:14" x14ac:dyDescent="0.25">
      <c r="A136" s="68"/>
      <c r="B136" s="52" t="s">
        <v>879</v>
      </c>
      <c r="C136" s="36">
        <v>3</v>
      </c>
      <c r="D136" s="56">
        <v>34.15</v>
      </c>
      <c r="E136" s="84">
        <v>36696</v>
      </c>
      <c r="F136" s="51">
        <v>67383100</v>
      </c>
      <c r="G136" s="42">
        <v>50</v>
      </c>
      <c r="H136" s="51">
        <f t="shared" si="24"/>
        <v>33691550</v>
      </c>
      <c r="I136" s="10">
        <f t="shared" si="23"/>
        <v>33691550</v>
      </c>
      <c r="J136" s="10">
        <f t="shared" si="25"/>
        <v>1836.2519075648572</v>
      </c>
      <c r="K136" s="10">
        <f t="shared" si="26"/>
        <v>-1050.8385999725192</v>
      </c>
      <c r="L136" s="10">
        <f t="shared" si="27"/>
        <v>4019808.3174517681</v>
      </c>
      <c r="M136" s="10"/>
      <c r="N136" s="73">
        <f t="shared" si="17"/>
        <v>4019808.3174517681</v>
      </c>
    </row>
    <row r="137" spans="1:14" x14ac:dyDescent="0.25">
      <c r="A137" s="68"/>
      <c r="B137" s="52" t="s">
        <v>743</v>
      </c>
      <c r="C137" s="36">
        <v>4</v>
      </c>
      <c r="D137" s="56">
        <v>34.1</v>
      </c>
      <c r="E137" s="84">
        <v>1138</v>
      </c>
      <c r="F137" s="51">
        <v>200290</v>
      </c>
      <c r="G137" s="42">
        <v>100</v>
      </c>
      <c r="H137" s="51">
        <f t="shared" si="24"/>
        <v>200290</v>
      </c>
      <c r="I137" s="10">
        <f t="shared" si="23"/>
        <v>0</v>
      </c>
      <c r="J137" s="10">
        <f t="shared" si="25"/>
        <v>176.0017574692443</v>
      </c>
      <c r="K137" s="10">
        <f t="shared" si="26"/>
        <v>609.41155012309378</v>
      </c>
      <c r="L137" s="10">
        <f t="shared" si="27"/>
        <v>961470.36663713981</v>
      </c>
      <c r="M137" s="10"/>
      <c r="N137" s="73">
        <f t="shared" si="17"/>
        <v>961470.36663713981</v>
      </c>
    </row>
    <row r="138" spans="1:14" x14ac:dyDescent="0.25">
      <c r="A138" s="68"/>
      <c r="B138" s="52" t="s">
        <v>83</v>
      </c>
      <c r="C138" s="36">
        <v>4</v>
      </c>
      <c r="D138" s="56">
        <v>69.12</v>
      </c>
      <c r="E138" s="84">
        <v>5600</v>
      </c>
      <c r="F138" s="51">
        <v>1450590</v>
      </c>
      <c r="G138" s="42">
        <v>100</v>
      </c>
      <c r="H138" s="51">
        <f t="shared" si="24"/>
        <v>1450590</v>
      </c>
      <c r="I138" s="10">
        <f t="shared" si="23"/>
        <v>0</v>
      </c>
      <c r="J138" s="10">
        <f t="shared" si="25"/>
        <v>259.03392857142859</v>
      </c>
      <c r="K138" s="10">
        <f t="shared" si="26"/>
        <v>526.37937902090948</v>
      </c>
      <c r="L138" s="10">
        <f t="shared" si="27"/>
        <v>1441262.5163755366</v>
      </c>
      <c r="M138" s="10"/>
      <c r="N138" s="73">
        <f t="shared" si="17"/>
        <v>1441262.5163755366</v>
      </c>
    </row>
    <row r="139" spans="1:14" s="32" customFormat="1" x14ac:dyDescent="0.25">
      <c r="A139" s="68"/>
      <c r="B139" s="52" t="s">
        <v>744</v>
      </c>
      <c r="C139" s="36">
        <v>4</v>
      </c>
      <c r="D139" s="56">
        <v>26.168200000000002</v>
      </c>
      <c r="E139" s="84">
        <v>1502</v>
      </c>
      <c r="F139" s="51">
        <v>999440</v>
      </c>
      <c r="G139" s="42">
        <v>100</v>
      </c>
      <c r="H139" s="51">
        <f t="shared" si="24"/>
        <v>999440</v>
      </c>
      <c r="I139" s="51">
        <f t="shared" si="23"/>
        <v>0</v>
      </c>
      <c r="J139" s="51">
        <f t="shared" si="25"/>
        <v>665.40612516644478</v>
      </c>
      <c r="K139" s="51">
        <f t="shared" si="26"/>
        <v>120.00718242589335</v>
      </c>
      <c r="L139" s="51">
        <f t="shared" si="27"/>
        <v>383553.38451995252</v>
      </c>
      <c r="M139" s="51"/>
      <c r="N139" s="126">
        <f t="shared" si="17"/>
        <v>383553.38451995252</v>
      </c>
    </row>
    <row r="140" spans="1:14" x14ac:dyDescent="0.25">
      <c r="A140" s="68"/>
      <c r="B140" s="52" t="s">
        <v>84</v>
      </c>
      <c r="C140" s="36">
        <v>4</v>
      </c>
      <c r="D140" s="56">
        <v>85.18</v>
      </c>
      <c r="E140" s="84">
        <v>4550</v>
      </c>
      <c r="F140" s="51">
        <v>1328320</v>
      </c>
      <c r="G140" s="42">
        <v>100</v>
      </c>
      <c r="H140" s="51">
        <f t="shared" si="24"/>
        <v>1328320</v>
      </c>
      <c r="I140" s="10">
        <f t="shared" si="23"/>
        <v>0</v>
      </c>
      <c r="J140" s="10">
        <f t="shared" si="25"/>
        <v>291.93846153846152</v>
      </c>
      <c r="K140" s="10">
        <f t="shared" si="26"/>
        <v>493.4748460538766</v>
      </c>
      <c r="L140" s="10">
        <f t="shared" si="27"/>
        <v>1336945.821552187</v>
      </c>
      <c r="M140" s="10"/>
      <c r="N140" s="73">
        <f t="shared" si="17"/>
        <v>1336945.821552187</v>
      </c>
    </row>
    <row r="141" spans="1:14" x14ac:dyDescent="0.25">
      <c r="A141" s="68"/>
      <c r="B141" s="52" t="s">
        <v>85</v>
      </c>
      <c r="C141" s="36">
        <v>4</v>
      </c>
      <c r="D141" s="56">
        <v>34.762</v>
      </c>
      <c r="E141" s="84">
        <v>1810</v>
      </c>
      <c r="F141" s="51">
        <v>409800</v>
      </c>
      <c r="G141" s="42">
        <v>100</v>
      </c>
      <c r="H141" s="51">
        <f t="shared" si="24"/>
        <v>409800</v>
      </c>
      <c r="I141" s="10">
        <f t="shared" si="23"/>
        <v>0</v>
      </c>
      <c r="J141" s="10">
        <f t="shared" si="25"/>
        <v>226.40883977900552</v>
      </c>
      <c r="K141" s="10">
        <f t="shared" si="26"/>
        <v>559.00446781333267</v>
      </c>
      <c r="L141" s="10">
        <f t="shared" si="27"/>
        <v>974091.28493668139</v>
      </c>
      <c r="M141" s="10"/>
      <c r="N141" s="73">
        <f t="shared" si="17"/>
        <v>974091.28493668139</v>
      </c>
    </row>
    <row r="142" spans="1:14" x14ac:dyDescent="0.25">
      <c r="A142" s="68"/>
      <c r="B142" s="52" t="s">
        <v>86</v>
      </c>
      <c r="C142" s="36">
        <v>4</v>
      </c>
      <c r="D142" s="56">
        <v>46.627399999999994</v>
      </c>
      <c r="E142" s="84">
        <v>1596</v>
      </c>
      <c r="F142" s="51">
        <v>498630</v>
      </c>
      <c r="G142" s="42">
        <v>100</v>
      </c>
      <c r="H142" s="51">
        <f t="shared" si="24"/>
        <v>498630</v>
      </c>
      <c r="I142" s="10">
        <f t="shared" si="23"/>
        <v>0</v>
      </c>
      <c r="J142" s="10">
        <f t="shared" si="25"/>
        <v>312.4248120300752</v>
      </c>
      <c r="K142" s="10">
        <f t="shared" si="26"/>
        <v>472.98849556226293</v>
      </c>
      <c r="L142" s="10">
        <f t="shared" si="27"/>
        <v>882208.40998527547</v>
      </c>
      <c r="M142" s="10"/>
      <c r="N142" s="73">
        <f t="shared" si="17"/>
        <v>882208.40998527547</v>
      </c>
    </row>
    <row r="143" spans="1:14" x14ac:dyDescent="0.25">
      <c r="A143" s="68"/>
      <c r="B143" s="52" t="s">
        <v>87</v>
      </c>
      <c r="C143" s="36">
        <v>4</v>
      </c>
      <c r="D143" s="56">
        <v>61.2</v>
      </c>
      <c r="E143" s="84">
        <v>2139</v>
      </c>
      <c r="F143" s="51">
        <v>1048600</v>
      </c>
      <c r="G143" s="42">
        <v>100</v>
      </c>
      <c r="H143" s="51">
        <f t="shared" si="24"/>
        <v>1048600</v>
      </c>
      <c r="I143" s="10">
        <f t="shared" si="23"/>
        <v>0</v>
      </c>
      <c r="J143" s="10">
        <f t="shared" si="25"/>
        <v>490.22907900888265</v>
      </c>
      <c r="K143" s="10">
        <f t="shared" si="26"/>
        <v>295.18422858345548</v>
      </c>
      <c r="L143" s="10">
        <f t="shared" si="27"/>
        <v>767935.35097155324</v>
      </c>
      <c r="M143" s="10"/>
      <c r="N143" s="73">
        <f t="shared" si="17"/>
        <v>767935.35097155324</v>
      </c>
    </row>
    <row r="144" spans="1:14" x14ac:dyDescent="0.25">
      <c r="A144" s="68"/>
      <c r="B144" s="52" t="s">
        <v>88</v>
      </c>
      <c r="C144" s="36">
        <v>4</v>
      </c>
      <c r="D144" s="56">
        <v>47.41</v>
      </c>
      <c r="E144" s="84">
        <v>2808</v>
      </c>
      <c r="F144" s="51">
        <v>7687820</v>
      </c>
      <c r="G144" s="42">
        <v>100</v>
      </c>
      <c r="H144" s="51">
        <f t="shared" si="24"/>
        <v>7687820</v>
      </c>
      <c r="I144" s="10">
        <f t="shared" si="23"/>
        <v>0</v>
      </c>
      <c r="J144" s="10">
        <f t="shared" si="25"/>
        <v>2737.8276353276351</v>
      </c>
      <c r="K144" s="10">
        <f t="shared" si="26"/>
        <v>-1952.4143277352969</v>
      </c>
      <c r="L144" s="10">
        <f t="shared" si="27"/>
        <v>440615.66400790779</v>
      </c>
      <c r="M144" s="10"/>
      <c r="N144" s="73">
        <f t="shared" si="17"/>
        <v>440615.66400790779</v>
      </c>
    </row>
    <row r="145" spans="1:14" x14ac:dyDescent="0.25">
      <c r="A145" s="68"/>
      <c r="B145" s="52" t="s">
        <v>89</v>
      </c>
      <c r="C145" s="36">
        <v>4</v>
      </c>
      <c r="D145" s="56">
        <v>17.339500000000001</v>
      </c>
      <c r="E145" s="84">
        <v>844</v>
      </c>
      <c r="F145" s="51">
        <v>152720</v>
      </c>
      <c r="G145" s="42">
        <v>100</v>
      </c>
      <c r="H145" s="51">
        <f t="shared" si="24"/>
        <v>152720</v>
      </c>
      <c r="I145" s="10">
        <f t="shared" si="23"/>
        <v>0</v>
      </c>
      <c r="J145" s="10">
        <f t="shared" si="25"/>
        <v>180.94786729857819</v>
      </c>
      <c r="K145" s="10">
        <f t="shared" si="26"/>
        <v>604.46544029375991</v>
      </c>
      <c r="L145" s="10">
        <f t="shared" si="27"/>
        <v>874313.7419537066</v>
      </c>
      <c r="M145" s="10"/>
      <c r="N145" s="73">
        <f t="shared" si="17"/>
        <v>874313.7419537066</v>
      </c>
    </row>
    <row r="146" spans="1:14" x14ac:dyDescent="0.25">
      <c r="A146" s="68"/>
      <c r="B146" s="52" t="s">
        <v>90</v>
      </c>
      <c r="C146" s="36">
        <v>4</v>
      </c>
      <c r="D146" s="56">
        <v>17.34</v>
      </c>
      <c r="E146" s="84">
        <v>712</v>
      </c>
      <c r="F146" s="51">
        <v>80770</v>
      </c>
      <c r="G146" s="42">
        <v>100</v>
      </c>
      <c r="H146" s="51">
        <f t="shared" si="24"/>
        <v>80770</v>
      </c>
      <c r="I146" s="10">
        <f t="shared" si="23"/>
        <v>0</v>
      </c>
      <c r="J146" s="10">
        <f t="shared" si="25"/>
        <v>113.44101123595506</v>
      </c>
      <c r="K146" s="10">
        <f t="shared" si="26"/>
        <v>671.97229635638303</v>
      </c>
      <c r="L146" s="10">
        <f t="shared" si="27"/>
        <v>942048.83967963117</v>
      </c>
      <c r="M146" s="10"/>
      <c r="N146" s="73">
        <f t="shared" si="17"/>
        <v>942048.83967963117</v>
      </c>
    </row>
    <row r="147" spans="1:14" x14ac:dyDescent="0.25">
      <c r="A147" s="68"/>
      <c r="B147" s="52" t="s">
        <v>91</v>
      </c>
      <c r="C147" s="36">
        <v>4</v>
      </c>
      <c r="D147" s="56">
        <v>26.2576</v>
      </c>
      <c r="E147" s="84">
        <v>1466</v>
      </c>
      <c r="F147" s="51">
        <v>565550</v>
      </c>
      <c r="G147" s="42">
        <v>100</v>
      </c>
      <c r="H147" s="51">
        <f t="shared" si="24"/>
        <v>565550</v>
      </c>
      <c r="I147" s="10">
        <f t="shared" si="23"/>
        <v>0</v>
      </c>
      <c r="J147" s="10">
        <f t="shared" si="25"/>
        <v>385.77762619372442</v>
      </c>
      <c r="K147" s="10">
        <f t="shared" si="26"/>
        <v>399.63568139861371</v>
      </c>
      <c r="L147" s="10">
        <f t="shared" si="27"/>
        <v>718927.10366759531</v>
      </c>
      <c r="M147" s="10"/>
      <c r="N147" s="73">
        <f t="shared" ref="N147:N210" si="28">L147+M147</f>
        <v>718927.10366759531</v>
      </c>
    </row>
    <row r="148" spans="1:14" x14ac:dyDescent="0.25">
      <c r="A148" s="68"/>
      <c r="B148" s="52" t="s">
        <v>92</v>
      </c>
      <c r="C148" s="36">
        <v>4</v>
      </c>
      <c r="D148" s="56">
        <v>61.502499999999998</v>
      </c>
      <c r="E148" s="84">
        <v>2251</v>
      </c>
      <c r="F148" s="51">
        <v>1236100</v>
      </c>
      <c r="G148" s="42">
        <v>100</v>
      </c>
      <c r="H148" s="51">
        <f t="shared" si="24"/>
        <v>1236100</v>
      </c>
      <c r="I148" s="10">
        <f t="shared" si="23"/>
        <v>0</v>
      </c>
      <c r="J148" s="10">
        <f t="shared" si="25"/>
        <v>549.1337183474011</v>
      </c>
      <c r="K148" s="10">
        <f t="shared" si="26"/>
        <v>236.27958924493703</v>
      </c>
      <c r="L148" s="10">
        <f t="shared" si="27"/>
        <v>709391.56076941488</v>
      </c>
      <c r="M148" s="10"/>
      <c r="N148" s="73">
        <f t="shared" si="28"/>
        <v>709391.56076941488</v>
      </c>
    </row>
    <row r="149" spans="1:14" x14ac:dyDescent="0.25">
      <c r="A149" s="68"/>
      <c r="B149" s="52" t="s">
        <v>745</v>
      </c>
      <c r="C149" s="36">
        <v>4</v>
      </c>
      <c r="D149" s="56">
        <v>22.879899999999999</v>
      </c>
      <c r="E149" s="84">
        <v>604</v>
      </c>
      <c r="F149" s="51">
        <v>190020</v>
      </c>
      <c r="G149" s="42">
        <v>100</v>
      </c>
      <c r="H149" s="51">
        <f t="shared" si="24"/>
        <v>190020</v>
      </c>
      <c r="I149" s="10">
        <f t="shared" si="23"/>
        <v>0</v>
      </c>
      <c r="J149" s="10">
        <f t="shared" si="25"/>
        <v>314.60264900662253</v>
      </c>
      <c r="K149" s="10">
        <f t="shared" si="26"/>
        <v>470.8106585857156</v>
      </c>
      <c r="L149" s="10">
        <f t="shared" si="27"/>
        <v>703127.93857835501</v>
      </c>
      <c r="M149" s="10"/>
      <c r="N149" s="73">
        <f t="shared" si="28"/>
        <v>703127.93857835501</v>
      </c>
    </row>
    <row r="150" spans="1:14" x14ac:dyDescent="0.25">
      <c r="A150" s="68"/>
      <c r="B150" s="52" t="s">
        <v>93</v>
      </c>
      <c r="C150" s="36">
        <v>4</v>
      </c>
      <c r="D150" s="56">
        <v>31.273200000000003</v>
      </c>
      <c r="E150" s="84">
        <v>559</v>
      </c>
      <c r="F150" s="51">
        <v>353190</v>
      </c>
      <c r="G150" s="42">
        <v>100</v>
      </c>
      <c r="H150" s="51">
        <f t="shared" si="24"/>
        <v>353190</v>
      </c>
      <c r="I150" s="10">
        <f t="shared" si="23"/>
        <v>0</v>
      </c>
      <c r="J150" s="10">
        <f t="shared" si="25"/>
        <v>631.82468694096599</v>
      </c>
      <c r="K150" s="10">
        <f t="shared" si="26"/>
        <v>153.58862065137214</v>
      </c>
      <c r="L150" s="10">
        <f t="shared" si="27"/>
        <v>338724.04771857074</v>
      </c>
      <c r="M150" s="10"/>
      <c r="N150" s="73">
        <f t="shared" si="28"/>
        <v>338724.04771857074</v>
      </c>
    </row>
    <row r="151" spans="1:14" x14ac:dyDescent="0.25">
      <c r="A151" s="68"/>
      <c r="B151" s="52" t="s">
        <v>94</v>
      </c>
      <c r="C151" s="36">
        <v>4</v>
      </c>
      <c r="D151" s="56">
        <v>58.628599999999992</v>
      </c>
      <c r="E151" s="84">
        <v>3930</v>
      </c>
      <c r="F151" s="51">
        <v>736620</v>
      </c>
      <c r="G151" s="42">
        <v>100</v>
      </c>
      <c r="H151" s="51">
        <f t="shared" si="24"/>
        <v>736620</v>
      </c>
      <c r="I151" s="10">
        <f t="shared" si="23"/>
        <v>0</v>
      </c>
      <c r="J151" s="10">
        <f t="shared" si="25"/>
        <v>187.43511450381681</v>
      </c>
      <c r="K151" s="10">
        <f t="shared" si="26"/>
        <v>597.97819308852127</v>
      </c>
      <c r="L151" s="10">
        <f t="shared" si="27"/>
        <v>1318575.6558913314</v>
      </c>
      <c r="M151" s="10"/>
      <c r="N151" s="73">
        <f t="shared" si="28"/>
        <v>1318575.6558913314</v>
      </c>
    </row>
    <row r="152" spans="1:14" x14ac:dyDescent="0.25">
      <c r="A152" s="68"/>
      <c r="B152" s="52" t="s">
        <v>95</v>
      </c>
      <c r="C152" s="36">
        <v>4</v>
      </c>
      <c r="D152" s="56">
        <v>76.844499999999996</v>
      </c>
      <c r="E152" s="84">
        <v>3131</v>
      </c>
      <c r="F152" s="51">
        <v>1871350</v>
      </c>
      <c r="G152" s="42">
        <v>100</v>
      </c>
      <c r="H152" s="51">
        <f t="shared" si="24"/>
        <v>1871350</v>
      </c>
      <c r="I152" s="10">
        <f t="shared" si="23"/>
        <v>0</v>
      </c>
      <c r="J152" s="10">
        <f t="shared" si="25"/>
        <v>597.68444586394128</v>
      </c>
      <c r="K152" s="10">
        <f t="shared" si="26"/>
        <v>187.72886172839685</v>
      </c>
      <c r="L152" s="10">
        <f t="shared" si="27"/>
        <v>790063.0196661934</v>
      </c>
      <c r="M152" s="10"/>
      <c r="N152" s="73">
        <f t="shared" si="28"/>
        <v>790063.0196661934</v>
      </c>
    </row>
    <row r="153" spans="1:14" x14ac:dyDescent="0.25">
      <c r="A153" s="68"/>
      <c r="B153" s="52" t="s">
        <v>96</v>
      </c>
      <c r="C153" s="36">
        <v>4</v>
      </c>
      <c r="D153" s="56">
        <v>38.180500000000002</v>
      </c>
      <c r="E153" s="84">
        <v>2215</v>
      </c>
      <c r="F153" s="51">
        <v>399920</v>
      </c>
      <c r="G153" s="42">
        <v>100</v>
      </c>
      <c r="H153" s="51">
        <f t="shared" si="24"/>
        <v>399920</v>
      </c>
      <c r="I153" s="10">
        <f t="shared" si="23"/>
        <v>0</v>
      </c>
      <c r="J153" s="10">
        <f t="shared" si="25"/>
        <v>180.5507900677201</v>
      </c>
      <c r="K153" s="10">
        <f t="shared" si="26"/>
        <v>604.86251752461806</v>
      </c>
      <c r="L153" s="10">
        <f t="shared" si="27"/>
        <v>1083074.9236490601</v>
      </c>
      <c r="M153" s="10"/>
      <c r="N153" s="73">
        <f t="shared" si="28"/>
        <v>1083074.9236490601</v>
      </c>
    </row>
    <row r="154" spans="1:14" x14ac:dyDescent="0.25">
      <c r="A154" s="68"/>
      <c r="B154" s="52" t="s">
        <v>97</v>
      </c>
      <c r="C154" s="36">
        <v>4</v>
      </c>
      <c r="D154" s="56">
        <v>50.358499999999999</v>
      </c>
      <c r="E154" s="84">
        <v>3090</v>
      </c>
      <c r="F154" s="51">
        <v>1231180</v>
      </c>
      <c r="G154" s="42">
        <v>100</v>
      </c>
      <c r="H154" s="51">
        <f t="shared" si="24"/>
        <v>1231180</v>
      </c>
      <c r="I154" s="10">
        <f t="shared" si="23"/>
        <v>0</v>
      </c>
      <c r="J154" s="10">
        <f t="shared" si="25"/>
        <v>398.4401294498382</v>
      </c>
      <c r="K154" s="10">
        <f t="shared" si="26"/>
        <v>386.97317814249993</v>
      </c>
      <c r="L154" s="10">
        <f t="shared" si="27"/>
        <v>948553.25520885037</v>
      </c>
      <c r="M154" s="10"/>
      <c r="N154" s="73">
        <f t="shared" si="28"/>
        <v>948553.25520885037</v>
      </c>
    </row>
    <row r="155" spans="1:14" x14ac:dyDescent="0.25">
      <c r="A155" s="68"/>
      <c r="B155" s="52" t="s">
        <v>98</v>
      </c>
      <c r="C155" s="36">
        <v>4</v>
      </c>
      <c r="D155" s="56">
        <v>109.09</v>
      </c>
      <c r="E155" s="84">
        <v>5634</v>
      </c>
      <c r="F155" s="51">
        <v>2267280</v>
      </c>
      <c r="G155" s="42">
        <v>100</v>
      </c>
      <c r="H155" s="51">
        <f t="shared" si="24"/>
        <v>2267280</v>
      </c>
      <c r="I155" s="10">
        <f t="shared" si="23"/>
        <v>0</v>
      </c>
      <c r="J155" s="10">
        <f t="shared" si="25"/>
        <v>402.42811501597441</v>
      </c>
      <c r="K155" s="10">
        <f t="shared" si="26"/>
        <v>382.98519257636372</v>
      </c>
      <c r="L155" s="10">
        <f t="shared" si="27"/>
        <v>1389762.4233360693</v>
      </c>
      <c r="M155" s="10"/>
      <c r="N155" s="73">
        <f t="shared" si="28"/>
        <v>1389762.4233360693</v>
      </c>
    </row>
    <row r="156" spans="1:14" x14ac:dyDescent="0.25">
      <c r="A156" s="68"/>
      <c r="B156" s="52" t="s">
        <v>99</v>
      </c>
      <c r="C156" s="36">
        <v>4</v>
      </c>
      <c r="D156" s="56">
        <v>26.459899999999998</v>
      </c>
      <c r="E156" s="84">
        <v>1509</v>
      </c>
      <c r="F156" s="51">
        <v>239870</v>
      </c>
      <c r="G156" s="42">
        <v>100</v>
      </c>
      <c r="H156" s="51">
        <f t="shared" si="24"/>
        <v>239870</v>
      </c>
      <c r="I156" s="10">
        <f t="shared" si="23"/>
        <v>0</v>
      </c>
      <c r="J156" s="10">
        <f t="shared" si="25"/>
        <v>158.95957587806495</v>
      </c>
      <c r="K156" s="10">
        <f t="shared" si="26"/>
        <v>626.4537317142732</v>
      </c>
      <c r="L156" s="10">
        <f t="shared" si="27"/>
        <v>999057.38570363633</v>
      </c>
      <c r="M156" s="10"/>
      <c r="N156" s="73">
        <f t="shared" si="28"/>
        <v>999057.38570363633</v>
      </c>
    </row>
    <row r="157" spans="1:14" x14ac:dyDescent="0.25">
      <c r="A157" s="68"/>
      <c r="B157" s="52" t="s">
        <v>746</v>
      </c>
      <c r="C157" s="36">
        <v>4</v>
      </c>
      <c r="D157" s="56">
        <v>17.317799999999998</v>
      </c>
      <c r="E157" s="84">
        <v>970</v>
      </c>
      <c r="F157" s="51">
        <v>201420</v>
      </c>
      <c r="G157" s="42">
        <v>100</v>
      </c>
      <c r="H157" s="51">
        <f t="shared" si="24"/>
        <v>201420</v>
      </c>
      <c r="I157" s="10">
        <f t="shared" si="23"/>
        <v>0</v>
      </c>
      <c r="J157" s="10">
        <f t="shared" si="25"/>
        <v>207.64948453608247</v>
      </c>
      <c r="K157" s="10">
        <f t="shared" si="26"/>
        <v>577.76382305625566</v>
      </c>
      <c r="L157" s="10">
        <f t="shared" si="27"/>
        <v>855337.17954085791</v>
      </c>
      <c r="M157" s="10"/>
      <c r="N157" s="73">
        <f t="shared" si="28"/>
        <v>855337.17954085791</v>
      </c>
    </row>
    <row r="158" spans="1:14" x14ac:dyDescent="0.25">
      <c r="A158" s="68"/>
      <c r="B158" s="52" t="s">
        <v>100</v>
      </c>
      <c r="C158" s="36">
        <v>4</v>
      </c>
      <c r="D158" s="56">
        <v>34.703099999999999</v>
      </c>
      <c r="E158" s="84">
        <v>1884</v>
      </c>
      <c r="F158" s="51">
        <v>333600</v>
      </c>
      <c r="G158" s="42">
        <v>100</v>
      </c>
      <c r="H158" s="51">
        <f t="shared" si="24"/>
        <v>333600</v>
      </c>
      <c r="I158" s="10">
        <f t="shared" si="23"/>
        <v>0</v>
      </c>
      <c r="J158" s="10">
        <f t="shared" si="25"/>
        <v>177.0700636942675</v>
      </c>
      <c r="K158" s="10">
        <f t="shared" si="26"/>
        <v>608.34324389807057</v>
      </c>
      <c r="L158" s="10">
        <f t="shared" si="27"/>
        <v>1041624.2362838216</v>
      </c>
      <c r="M158" s="10"/>
      <c r="N158" s="73">
        <f t="shared" si="28"/>
        <v>1041624.2362838216</v>
      </c>
    </row>
    <row r="159" spans="1:14" x14ac:dyDescent="0.25">
      <c r="A159" s="68"/>
      <c r="B159" s="52" t="s">
        <v>101</v>
      </c>
      <c r="C159" s="36">
        <v>4</v>
      </c>
      <c r="D159" s="56">
        <v>43.419999999999995</v>
      </c>
      <c r="E159" s="84">
        <v>2763</v>
      </c>
      <c r="F159" s="51">
        <v>480330</v>
      </c>
      <c r="G159" s="42">
        <v>100</v>
      </c>
      <c r="H159" s="51">
        <f t="shared" si="24"/>
        <v>480330</v>
      </c>
      <c r="I159" s="10">
        <f t="shared" si="23"/>
        <v>0</v>
      </c>
      <c r="J159" s="10">
        <f t="shared" si="25"/>
        <v>173.84364820846906</v>
      </c>
      <c r="K159" s="10">
        <f t="shared" si="26"/>
        <v>611.56965938386907</v>
      </c>
      <c r="L159" s="10">
        <f t="shared" si="27"/>
        <v>1165278.4499291019</v>
      </c>
      <c r="M159" s="10"/>
      <c r="N159" s="73">
        <f t="shared" si="28"/>
        <v>1165278.4499291019</v>
      </c>
    </row>
    <row r="160" spans="1:14" x14ac:dyDescent="0.25">
      <c r="A160" s="68"/>
      <c r="B160" s="52" t="s">
        <v>102</v>
      </c>
      <c r="C160" s="36">
        <v>4</v>
      </c>
      <c r="D160" s="56">
        <v>49.62</v>
      </c>
      <c r="E160" s="84">
        <v>2970</v>
      </c>
      <c r="F160" s="51">
        <v>505740</v>
      </c>
      <c r="G160" s="42">
        <v>100</v>
      </c>
      <c r="H160" s="51">
        <f t="shared" si="24"/>
        <v>505740</v>
      </c>
      <c r="I160" s="10">
        <f t="shared" si="23"/>
        <v>0</v>
      </c>
      <c r="J160" s="10">
        <f t="shared" si="25"/>
        <v>170.28282828282829</v>
      </c>
      <c r="K160" s="10">
        <f t="shared" si="26"/>
        <v>615.13047930950984</v>
      </c>
      <c r="L160" s="10">
        <f t="shared" si="27"/>
        <v>1210108.1803430512</v>
      </c>
      <c r="M160" s="10"/>
      <c r="N160" s="73">
        <f t="shared" si="28"/>
        <v>1210108.1803430512</v>
      </c>
    </row>
    <row r="161" spans="1:14" x14ac:dyDescent="0.25">
      <c r="A161" s="68"/>
      <c r="B161" s="52" t="s">
        <v>103</v>
      </c>
      <c r="C161" s="36">
        <v>4</v>
      </c>
      <c r="D161" s="56">
        <v>35.459099999999999</v>
      </c>
      <c r="E161" s="84">
        <v>2107</v>
      </c>
      <c r="F161" s="51">
        <v>1642620</v>
      </c>
      <c r="G161" s="42">
        <v>100</v>
      </c>
      <c r="H161" s="51">
        <f t="shared" si="24"/>
        <v>1642620</v>
      </c>
      <c r="I161" s="10">
        <f t="shared" si="23"/>
        <v>0</v>
      </c>
      <c r="J161" s="10">
        <f t="shared" si="25"/>
        <v>779.60132890365446</v>
      </c>
      <c r="K161" s="10">
        <f t="shared" si="26"/>
        <v>5.8119786886836664</v>
      </c>
      <c r="L161" s="10">
        <f t="shared" si="27"/>
        <v>337321.34766197664</v>
      </c>
      <c r="M161" s="10"/>
      <c r="N161" s="73">
        <f t="shared" si="28"/>
        <v>337321.34766197664</v>
      </c>
    </row>
    <row r="162" spans="1:14" x14ac:dyDescent="0.25">
      <c r="A162" s="68"/>
      <c r="B162" s="52"/>
      <c r="C162" s="36"/>
      <c r="D162" s="56">
        <v>0</v>
      </c>
      <c r="E162" s="86"/>
      <c r="F162" s="74"/>
      <c r="G162" s="42"/>
      <c r="H162" s="74"/>
      <c r="I162" s="75"/>
      <c r="J162" s="75"/>
      <c r="K162" s="10"/>
      <c r="L162" s="10"/>
      <c r="M162" s="10"/>
      <c r="N162" s="73"/>
    </row>
    <row r="163" spans="1:14" x14ac:dyDescent="0.25">
      <c r="A163" s="71" t="s">
        <v>104</v>
      </c>
      <c r="B163" s="44" t="s">
        <v>2</v>
      </c>
      <c r="C163" s="45"/>
      <c r="D163" s="3">
        <v>867.85669999999993</v>
      </c>
      <c r="E163" s="87">
        <f>E164</f>
        <v>56376</v>
      </c>
      <c r="F163" s="38">
        <v>0</v>
      </c>
      <c r="G163" s="42"/>
      <c r="H163" s="38">
        <f>H165</f>
        <v>2413960</v>
      </c>
      <c r="I163" s="8">
        <f>I165</f>
        <v>-2413960</v>
      </c>
      <c r="J163" s="8"/>
      <c r="K163" s="10"/>
      <c r="L163" s="10"/>
      <c r="M163" s="9">
        <f>M165</f>
        <v>28502968.901855871</v>
      </c>
      <c r="N163" s="69">
        <f t="shared" si="28"/>
        <v>28502968.901855871</v>
      </c>
    </row>
    <row r="164" spans="1:14" x14ac:dyDescent="0.25">
      <c r="A164" s="71" t="s">
        <v>104</v>
      </c>
      <c r="B164" s="44" t="s">
        <v>3</v>
      </c>
      <c r="C164" s="45"/>
      <c r="D164" s="3">
        <v>867.85669999999993</v>
      </c>
      <c r="E164" s="87">
        <f>SUM(E166:E192)</f>
        <v>56376</v>
      </c>
      <c r="F164" s="38">
        <f>SUM(F166:F192)</f>
        <v>25008680</v>
      </c>
      <c r="G164" s="42"/>
      <c r="H164" s="38">
        <f>SUM(H166:H192)</f>
        <v>20180760</v>
      </c>
      <c r="I164" s="8">
        <f>SUM(I166:I192)</f>
        <v>4827920</v>
      </c>
      <c r="J164" s="8"/>
      <c r="K164" s="10"/>
      <c r="L164" s="8">
        <f>SUM(L166:L192)</f>
        <v>24317635.425736658</v>
      </c>
      <c r="M164" s="10"/>
      <c r="N164" s="69">
        <f t="shared" si="28"/>
        <v>24317635.425736658</v>
      </c>
    </row>
    <row r="165" spans="1:14" x14ac:dyDescent="0.25">
      <c r="A165" s="68"/>
      <c r="B165" s="52" t="s">
        <v>26</v>
      </c>
      <c r="C165" s="36">
        <v>2</v>
      </c>
      <c r="D165" s="56">
        <v>0</v>
      </c>
      <c r="E165" s="88"/>
      <c r="F165" s="51">
        <v>0</v>
      </c>
      <c r="G165" s="42">
        <v>25</v>
      </c>
      <c r="H165" s="51">
        <f>F169*G165/100</f>
        <v>2413960</v>
      </c>
      <c r="I165" s="10">
        <f t="shared" ref="I165:I192" si="29">F165-H165</f>
        <v>-2413960</v>
      </c>
      <c r="J165" s="10"/>
      <c r="K165" s="10"/>
      <c r="L165" s="10"/>
      <c r="M165" s="10">
        <f>($L$7*$L$8*E163/$L$10)+($L$7*$L$9*D163/$L$11)</f>
        <v>28502968.901855871</v>
      </c>
      <c r="N165" s="73">
        <f t="shared" si="28"/>
        <v>28502968.901855871</v>
      </c>
    </row>
    <row r="166" spans="1:14" x14ac:dyDescent="0.25">
      <c r="A166" s="68"/>
      <c r="B166" s="52" t="s">
        <v>105</v>
      </c>
      <c r="C166" s="36">
        <v>4</v>
      </c>
      <c r="D166" s="56">
        <v>26.908499999999997</v>
      </c>
      <c r="E166" s="84">
        <v>1490</v>
      </c>
      <c r="F166" s="51">
        <v>376330</v>
      </c>
      <c r="G166" s="42">
        <v>100</v>
      </c>
      <c r="H166" s="51">
        <f t="shared" ref="H166:H192" si="30">F166*G166/100</f>
        <v>376330</v>
      </c>
      <c r="I166" s="10">
        <f t="shared" si="29"/>
        <v>0</v>
      </c>
      <c r="J166" s="10">
        <f t="shared" ref="J166:J192" si="31">F166/E166</f>
        <v>252.57046979865771</v>
      </c>
      <c r="K166" s="10">
        <f t="shared" ref="K166:K192" si="32">$J$11*$J$19-J166</f>
        <v>532.84283779368047</v>
      </c>
      <c r="L166" s="10">
        <f t="shared" ref="L166:L192" si="33">IF(K166&gt;0,$J$7*$J$8*(K166/$K$19),0)+$J$7*$J$9*(E166/$E$19)+$J$7*$J$10*(D166/$D$19)</f>
        <v>884889.94764629519</v>
      </c>
      <c r="M166" s="10"/>
      <c r="N166" s="73">
        <f t="shared" si="28"/>
        <v>884889.94764629519</v>
      </c>
    </row>
    <row r="167" spans="1:14" x14ac:dyDescent="0.25">
      <c r="A167" s="68"/>
      <c r="B167" s="52" t="s">
        <v>149</v>
      </c>
      <c r="C167" s="36">
        <v>4</v>
      </c>
      <c r="D167" s="56">
        <v>43.430900000000001</v>
      </c>
      <c r="E167" s="84">
        <v>3027</v>
      </c>
      <c r="F167" s="51">
        <v>1537170</v>
      </c>
      <c r="G167" s="42">
        <v>100</v>
      </c>
      <c r="H167" s="51">
        <f t="shared" si="30"/>
        <v>1537170</v>
      </c>
      <c r="I167" s="10">
        <f t="shared" si="29"/>
        <v>0</v>
      </c>
      <c r="J167" s="10">
        <f t="shared" si="31"/>
        <v>507.81962338949455</v>
      </c>
      <c r="K167" s="10">
        <f t="shared" si="32"/>
        <v>277.59368420284358</v>
      </c>
      <c r="L167" s="10">
        <f t="shared" si="33"/>
        <v>788671.0129558763</v>
      </c>
      <c r="M167" s="10"/>
      <c r="N167" s="73">
        <f t="shared" si="28"/>
        <v>788671.0129558763</v>
      </c>
    </row>
    <row r="168" spans="1:14" x14ac:dyDescent="0.25">
      <c r="A168" s="68"/>
      <c r="B168" s="52" t="s">
        <v>106</v>
      </c>
      <c r="C168" s="36">
        <v>4</v>
      </c>
      <c r="D168" s="56">
        <v>26.584299999999995</v>
      </c>
      <c r="E168" s="84">
        <v>3278</v>
      </c>
      <c r="F168" s="51">
        <v>991420</v>
      </c>
      <c r="G168" s="42">
        <v>100</v>
      </c>
      <c r="H168" s="51">
        <f t="shared" si="30"/>
        <v>991420</v>
      </c>
      <c r="I168" s="10">
        <f t="shared" si="29"/>
        <v>0</v>
      </c>
      <c r="J168" s="10">
        <f t="shared" si="31"/>
        <v>302.44661378889566</v>
      </c>
      <c r="K168" s="10">
        <f t="shared" si="32"/>
        <v>482.96669380344247</v>
      </c>
      <c r="L168" s="10">
        <f t="shared" si="33"/>
        <v>1014392.7344777295</v>
      </c>
      <c r="M168" s="10"/>
      <c r="N168" s="73">
        <f t="shared" si="28"/>
        <v>1014392.7344777295</v>
      </c>
    </row>
    <row r="169" spans="1:14" x14ac:dyDescent="0.25">
      <c r="A169" s="68"/>
      <c r="B169" s="52" t="s">
        <v>859</v>
      </c>
      <c r="C169" s="36">
        <v>3</v>
      </c>
      <c r="D169" s="56">
        <v>2.4799000000000002</v>
      </c>
      <c r="E169" s="84">
        <v>4911</v>
      </c>
      <c r="F169" s="51">
        <v>9655840</v>
      </c>
      <c r="G169" s="42">
        <v>50</v>
      </c>
      <c r="H169" s="51">
        <f t="shared" si="30"/>
        <v>4827920</v>
      </c>
      <c r="I169" s="10">
        <f t="shared" si="29"/>
        <v>4827920</v>
      </c>
      <c r="J169" s="10">
        <f t="shared" si="31"/>
        <v>1966.1657503563429</v>
      </c>
      <c r="K169" s="10">
        <f t="shared" si="32"/>
        <v>-1180.7524427640046</v>
      </c>
      <c r="L169" s="10">
        <f t="shared" si="33"/>
        <v>531761.08878550981</v>
      </c>
      <c r="M169" s="10"/>
      <c r="N169" s="73">
        <f t="shared" si="28"/>
        <v>531761.08878550981</v>
      </c>
    </row>
    <row r="170" spans="1:14" x14ac:dyDescent="0.25">
      <c r="A170" s="68"/>
      <c r="B170" s="52" t="s">
        <v>107</v>
      </c>
      <c r="C170" s="36">
        <v>4</v>
      </c>
      <c r="D170" s="56">
        <v>32.512800000000006</v>
      </c>
      <c r="E170" s="84">
        <v>1821</v>
      </c>
      <c r="F170" s="51">
        <v>267010</v>
      </c>
      <c r="G170" s="42">
        <v>100</v>
      </c>
      <c r="H170" s="51">
        <f t="shared" si="30"/>
        <v>267010</v>
      </c>
      <c r="I170" s="10">
        <f t="shared" si="29"/>
        <v>0</v>
      </c>
      <c r="J170" s="10">
        <f t="shared" si="31"/>
        <v>146.62822624931357</v>
      </c>
      <c r="K170" s="10">
        <f t="shared" si="32"/>
        <v>638.78508134302456</v>
      </c>
      <c r="L170" s="10">
        <f t="shared" si="33"/>
        <v>1065293.4601805802</v>
      </c>
      <c r="M170" s="10"/>
      <c r="N170" s="73">
        <f t="shared" si="28"/>
        <v>1065293.4601805802</v>
      </c>
    </row>
    <row r="171" spans="1:14" x14ac:dyDescent="0.25">
      <c r="A171" s="68"/>
      <c r="B171" s="52" t="s">
        <v>747</v>
      </c>
      <c r="C171" s="36">
        <v>4</v>
      </c>
      <c r="D171" s="56">
        <v>24.204699999999999</v>
      </c>
      <c r="E171" s="84">
        <v>1212</v>
      </c>
      <c r="F171" s="51">
        <v>242710</v>
      </c>
      <c r="G171" s="42">
        <v>100</v>
      </c>
      <c r="H171" s="51">
        <f t="shared" si="30"/>
        <v>242710</v>
      </c>
      <c r="I171" s="10">
        <f t="shared" si="29"/>
        <v>0</v>
      </c>
      <c r="J171" s="10">
        <f t="shared" si="31"/>
        <v>200.25577557755776</v>
      </c>
      <c r="K171" s="10">
        <f t="shared" si="32"/>
        <v>585.15753201478037</v>
      </c>
      <c r="L171" s="10">
        <f t="shared" si="33"/>
        <v>910589.90884771268</v>
      </c>
      <c r="M171" s="10"/>
      <c r="N171" s="73">
        <f t="shared" si="28"/>
        <v>910589.90884771268</v>
      </c>
    </row>
    <row r="172" spans="1:14" x14ac:dyDescent="0.25">
      <c r="A172" s="68"/>
      <c r="B172" s="52" t="s">
        <v>108</v>
      </c>
      <c r="C172" s="36">
        <v>4</v>
      </c>
      <c r="D172" s="56">
        <v>34.141199999999998</v>
      </c>
      <c r="E172" s="84">
        <v>2106</v>
      </c>
      <c r="F172" s="51">
        <v>537640</v>
      </c>
      <c r="G172" s="42">
        <v>100</v>
      </c>
      <c r="H172" s="51">
        <f t="shared" si="30"/>
        <v>537640</v>
      </c>
      <c r="I172" s="10">
        <f t="shared" si="29"/>
        <v>0</v>
      </c>
      <c r="J172" s="10">
        <f t="shared" si="31"/>
        <v>255.28964862298196</v>
      </c>
      <c r="K172" s="10">
        <f t="shared" si="32"/>
        <v>530.12365896935614</v>
      </c>
      <c r="L172" s="10">
        <f t="shared" si="33"/>
        <v>968846.89990903181</v>
      </c>
      <c r="M172" s="10"/>
      <c r="N172" s="73">
        <f t="shared" si="28"/>
        <v>968846.89990903181</v>
      </c>
    </row>
    <row r="173" spans="1:14" x14ac:dyDescent="0.25">
      <c r="A173" s="68"/>
      <c r="B173" s="52" t="s">
        <v>748</v>
      </c>
      <c r="C173" s="36">
        <v>4</v>
      </c>
      <c r="D173" s="56">
        <v>13.6663</v>
      </c>
      <c r="E173" s="84">
        <v>631</v>
      </c>
      <c r="F173" s="51">
        <v>188430</v>
      </c>
      <c r="G173" s="42">
        <v>100</v>
      </c>
      <c r="H173" s="51">
        <f t="shared" si="30"/>
        <v>188430</v>
      </c>
      <c r="I173" s="10">
        <f t="shared" si="29"/>
        <v>0</v>
      </c>
      <c r="J173" s="10">
        <f t="shared" si="31"/>
        <v>298.62123613312201</v>
      </c>
      <c r="K173" s="10">
        <f t="shared" si="32"/>
        <v>486.79207145921612</v>
      </c>
      <c r="L173" s="10">
        <f t="shared" si="33"/>
        <v>698024.49261570454</v>
      </c>
      <c r="M173" s="10"/>
      <c r="N173" s="73">
        <f t="shared" si="28"/>
        <v>698024.49261570454</v>
      </c>
    </row>
    <row r="174" spans="1:14" x14ac:dyDescent="0.25">
      <c r="A174" s="68"/>
      <c r="B174" s="52" t="s">
        <v>109</v>
      </c>
      <c r="C174" s="36">
        <v>4</v>
      </c>
      <c r="D174" s="56">
        <v>47.553799999999995</v>
      </c>
      <c r="E174" s="84">
        <v>2987</v>
      </c>
      <c r="F174" s="51">
        <v>1154830</v>
      </c>
      <c r="G174" s="42">
        <v>100</v>
      </c>
      <c r="H174" s="51">
        <f t="shared" si="30"/>
        <v>1154830</v>
      </c>
      <c r="I174" s="10">
        <f t="shared" si="29"/>
        <v>0</v>
      </c>
      <c r="J174" s="10">
        <f t="shared" si="31"/>
        <v>386.61868095078677</v>
      </c>
      <c r="K174" s="10">
        <f t="shared" si="32"/>
        <v>398.79462664155136</v>
      </c>
      <c r="L174" s="10">
        <f t="shared" si="33"/>
        <v>943556.15444932261</v>
      </c>
      <c r="M174" s="10"/>
      <c r="N174" s="73">
        <f t="shared" si="28"/>
        <v>943556.15444932261</v>
      </c>
    </row>
    <row r="175" spans="1:14" x14ac:dyDescent="0.25">
      <c r="A175" s="68"/>
      <c r="B175" s="52" t="s">
        <v>110</v>
      </c>
      <c r="C175" s="36">
        <v>4</v>
      </c>
      <c r="D175" s="56">
        <v>45.8063</v>
      </c>
      <c r="E175" s="84">
        <v>2278</v>
      </c>
      <c r="F175" s="51">
        <v>290560</v>
      </c>
      <c r="G175" s="42">
        <v>100</v>
      </c>
      <c r="H175" s="51">
        <f t="shared" si="30"/>
        <v>290560</v>
      </c>
      <c r="I175" s="10">
        <f t="shared" si="29"/>
        <v>0</v>
      </c>
      <c r="J175" s="10">
        <f t="shared" si="31"/>
        <v>127.55048287971906</v>
      </c>
      <c r="K175" s="10">
        <f t="shared" si="32"/>
        <v>657.86282471261904</v>
      </c>
      <c r="L175" s="10">
        <f t="shared" si="33"/>
        <v>1176690.2028777779</v>
      </c>
      <c r="M175" s="10"/>
      <c r="N175" s="73">
        <f t="shared" si="28"/>
        <v>1176690.2028777779</v>
      </c>
    </row>
    <row r="176" spans="1:14" x14ac:dyDescent="0.25">
      <c r="A176" s="68"/>
      <c r="B176" s="52" t="s">
        <v>111</v>
      </c>
      <c r="C176" s="36">
        <v>4</v>
      </c>
      <c r="D176" s="56">
        <v>48.502000000000002</v>
      </c>
      <c r="E176" s="84">
        <v>3232</v>
      </c>
      <c r="F176" s="51">
        <v>813100</v>
      </c>
      <c r="G176" s="42">
        <v>100</v>
      </c>
      <c r="H176" s="51">
        <f t="shared" si="30"/>
        <v>813100</v>
      </c>
      <c r="I176" s="10">
        <f t="shared" si="29"/>
        <v>0</v>
      </c>
      <c r="J176" s="10">
        <f t="shared" si="31"/>
        <v>251.57797029702971</v>
      </c>
      <c r="K176" s="10">
        <f t="shared" si="32"/>
        <v>533.83533729530836</v>
      </c>
      <c r="L176" s="10">
        <f t="shared" si="33"/>
        <v>1136222.750398543</v>
      </c>
      <c r="M176" s="10"/>
      <c r="N176" s="73">
        <f t="shared" si="28"/>
        <v>1136222.750398543</v>
      </c>
    </row>
    <row r="177" spans="1:14" x14ac:dyDescent="0.25">
      <c r="A177" s="68"/>
      <c r="B177" s="52" t="s">
        <v>749</v>
      </c>
      <c r="C177" s="36">
        <v>4</v>
      </c>
      <c r="D177" s="56">
        <v>18.323800000000002</v>
      </c>
      <c r="E177" s="84">
        <v>956</v>
      </c>
      <c r="F177" s="51">
        <v>615030</v>
      </c>
      <c r="G177" s="42">
        <v>100</v>
      </c>
      <c r="H177" s="51">
        <f t="shared" si="30"/>
        <v>615030</v>
      </c>
      <c r="I177" s="10">
        <f t="shared" si="29"/>
        <v>0</v>
      </c>
      <c r="J177" s="10">
        <f t="shared" si="31"/>
        <v>643.33682008368203</v>
      </c>
      <c r="K177" s="10">
        <f t="shared" si="32"/>
        <v>142.0764875086561</v>
      </c>
      <c r="L177" s="10">
        <f t="shared" si="33"/>
        <v>328709.99271074909</v>
      </c>
      <c r="M177" s="10"/>
      <c r="N177" s="73">
        <f t="shared" si="28"/>
        <v>328709.99271074909</v>
      </c>
    </row>
    <row r="178" spans="1:14" x14ac:dyDescent="0.25">
      <c r="A178" s="68"/>
      <c r="B178" s="52" t="s">
        <v>112</v>
      </c>
      <c r="C178" s="36">
        <v>4</v>
      </c>
      <c r="D178" s="56">
        <v>37.853900000000003</v>
      </c>
      <c r="E178" s="84">
        <v>1801</v>
      </c>
      <c r="F178" s="51">
        <v>615130</v>
      </c>
      <c r="G178" s="42">
        <v>100</v>
      </c>
      <c r="H178" s="51">
        <f t="shared" si="30"/>
        <v>615130</v>
      </c>
      <c r="I178" s="10">
        <f t="shared" si="29"/>
        <v>0</v>
      </c>
      <c r="J178" s="10">
        <f t="shared" si="31"/>
        <v>341.54913936701831</v>
      </c>
      <c r="K178" s="10">
        <f t="shared" si="32"/>
        <v>443.86416822531982</v>
      </c>
      <c r="L178" s="10">
        <f t="shared" si="33"/>
        <v>842743.61568523594</v>
      </c>
      <c r="M178" s="10"/>
      <c r="N178" s="73">
        <f t="shared" si="28"/>
        <v>842743.61568523594</v>
      </c>
    </row>
    <row r="179" spans="1:14" x14ac:dyDescent="0.25">
      <c r="A179" s="68"/>
      <c r="B179" s="52" t="s">
        <v>113</v>
      </c>
      <c r="C179" s="36">
        <v>4</v>
      </c>
      <c r="D179" s="56">
        <v>68.959999999999994</v>
      </c>
      <c r="E179" s="84">
        <v>4223</v>
      </c>
      <c r="F179" s="51">
        <v>976140</v>
      </c>
      <c r="G179" s="42">
        <v>100</v>
      </c>
      <c r="H179" s="51">
        <f t="shared" si="30"/>
        <v>976140</v>
      </c>
      <c r="I179" s="10">
        <f t="shared" si="29"/>
        <v>0</v>
      </c>
      <c r="J179" s="10">
        <f t="shared" si="31"/>
        <v>231.14847264977504</v>
      </c>
      <c r="K179" s="10">
        <f t="shared" si="32"/>
        <v>554.26483494256308</v>
      </c>
      <c r="L179" s="10">
        <f t="shared" si="33"/>
        <v>1327552.5531611666</v>
      </c>
      <c r="M179" s="10"/>
      <c r="N179" s="73">
        <f t="shared" si="28"/>
        <v>1327552.5531611666</v>
      </c>
    </row>
    <row r="180" spans="1:14" x14ac:dyDescent="0.25">
      <c r="A180" s="68"/>
      <c r="B180" s="52" t="s">
        <v>750</v>
      </c>
      <c r="C180" s="36">
        <v>4</v>
      </c>
      <c r="D180" s="56">
        <v>23.719200000000001</v>
      </c>
      <c r="E180" s="84">
        <v>987</v>
      </c>
      <c r="F180" s="51">
        <v>205910</v>
      </c>
      <c r="G180" s="42">
        <v>100</v>
      </c>
      <c r="H180" s="51">
        <f t="shared" si="30"/>
        <v>205910</v>
      </c>
      <c r="I180" s="10">
        <f t="shared" si="29"/>
        <v>0</v>
      </c>
      <c r="J180" s="10">
        <f t="shared" si="31"/>
        <v>208.62208713272543</v>
      </c>
      <c r="K180" s="10">
        <f t="shared" si="32"/>
        <v>576.79122045961276</v>
      </c>
      <c r="L180" s="10">
        <f t="shared" si="33"/>
        <v>874981.50706860935</v>
      </c>
      <c r="M180" s="10"/>
      <c r="N180" s="73">
        <f t="shared" si="28"/>
        <v>874981.50706860935</v>
      </c>
    </row>
    <row r="181" spans="1:14" x14ac:dyDescent="0.25">
      <c r="A181" s="68"/>
      <c r="B181" s="52" t="s">
        <v>114</v>
      </c>
      <c r="C181" s="36">
        <v>4</v>
      </c>
      <c r="D181" s="56">
        <v>39.612299999999998</v>
      </c>
      <c r="E181" s="84">
        <v>2659</v>
      </c>
      <c r="F181" s="51">
        <v>975960</v>
      </c>
      <c r="G181" s="42">
        <v>100</v>
      </c>
      <c r="H181" s="51">
        <f t="shared" si="30"/>
        <v>975960</v>
      </c>
      <c r="I181" s="10">
        <f t="shared" si="29"/>
        <v>0</v>
      </c>
      <c r="J181" s="10">
        <f t="shared" si="31"/>
        <v>367.04024069198948</v>
      </c>
      <c r="K181" s="10">
        <f t="shared" si="32"/>
        <v>418.37306690034865</v>
      </c>
      <c r="L181" s="10">
        <f t="shared" si="33"/>
        <v>908683.20704925922</v>
      </c>
      <c r="M181" s="10"/>
      <c r="N181" s="73">
        <f t="shared" si="28"/>
        <v>908683.20704925922</v>
      </c>
    </row>
    <row r="182" spans="1:14" x14ac:dyDescent="0.25">
      <c r="A182" s="68"/>
      <c r="B182" s="52" t="s">
        <v>115</v>
      </c>
      <c r="C182" s="36">
        <v>4</v>
      </c>
      <c r="D182" s="56">
        <v>14.54</v>
      </c>
      <c r="E182" s="84">
        <v>1514</v>
      </c>
      <c r="F182" s="51">
        <v>411050</v>
      </c>
      <c r="G182" s="42">
        <v>100</v>
      </c>
      <c r="H182" s="51">
        <f t="shared" si="30"/>
        <v>411050</v>
      </c>
      <c r="I182" s="10">
        <f t="shared" si="29"/>
        <v>0</v>
      </c>
      <c r="J182" s="10">
        <f t="shared" si="31"/>
        <v>271.49933949801851</v>
      </c>
      <c r="K182" s="10">
        <f t="shared" si="32"/>
        <v>513.91396809431967</v>
      </c>
      <c r="L182" s="10">
        <f t="shared" si="33"/>
        <v>827781.57244218024</v>
      </c>
      <c r="M182" s="10"/>
      <c r="N182" s="73">
        <f t="shared" si="28"/>
        <v>827781.57244218024</v>
      </c>
    </row>
    <row r="183" spans="1:14" x14ac:dyDescent="0.25">
      <c r="A183" s="68"/>
      <c r="B183" s="52" t="s">
        <v>116</v>
      </c>
      <c r="C183" s="36">
        <v>4</v>
      </c>
      <c r="D183" s="56">
        <v>48.664899999999996</v>
      </c>
      <c r="E183" s="84">
        <v>2941</v>
      </c>
      <c r="F183" s="51">
        <v>2041380</v>
      </c>
      <c r="G183" s="42">
        <v>100</v>
      </c>
      <c r="H183" s="51">
        <f t="shared" si="30"/>
        <v>2041380</v>
      </c>
      <c r="I183" s="10">
        <f t="shared" si="29"/>
        <v>0</v>
      </c>
      <c r="J183" s="10">
        <f t="shared" si="31"/>
        <v>694.11084665079909</v>
      </c>
      <c r="K183" s="10">
        <f t="shared" si="32"/>
        <v>91.302460941539039</v>
      </c>
      <c r="L183" s="10">
        <f t="shared" si="33"/>
        <v>569216.1588984502</v>
      </c>
      <c r="M183" s="10"/>
      <c r="N183" s="73">
        <f t="shared" si="28"/>
        <v>569216.1588984502</v>
      </c>
    </row>
    <row r="184" spans="1:14" x14ac:dyDescent="0.25">
      <c r="A184" s="68"/>
      <c r="B184" s="52" t="s">
        <v>117</v>
      </c>
      <c r="C184" s="36">
        <v>4</v>
      </c>
      <c r="D184" s="56">
        <v>32.5428</v>
      </c>
      <c r="E184" s="84">
        <v>1503</v>
      </c>
      <c r="F184" s="51">
        <v>391630</v>
      </c>
      <c r="G184" s="42">
        <v>100</v>
      </c>
      <c r="H184" s="51">
        <f t="shared" si="30"/>
        <v>391630</v>
      </c>
      <c r="I184" s="10">
        <f t="shared" si="29"/>
        <v>0</v>
      </c>
      <c r="J184" s="10">
        <f t="shared" si="31"/>
        <v>260.56553559547569</v>
      </c>
      <c r="K184" s="10">
        <f t="shared" si="32"/>
        <v>524.84777199686243</v>
      </c>
      <c r="L184" s="10">
        <f t="shared" si="33"/>
        <v>893317.06956510164</v>
      </c>
      <c r="M184" s="10"/>
      <c r="N184" s="73">
        <f t="shared" si="28"/>
        <v>893317.06956510164</v>
      </c>
    </row>
    <row r="185" spans="1:14" x14ac:dyDescent="0.25">
      <c r="A185" s="68"/>
      <c r="B185" s="52" t="s">
        <v>118</v>
      </c>
      <c r="C185" s="36">
        <v>4</v>
      </c>
      <c r="D185" s="56">
        <v>18.128499999999999</v>
      </c>
      <c r="E185" s="84">
        <v>1507</v>
      </c>
      <c r="F185" s="51">
        <v>357080</v>
      </c>
      <c r="G185" s="42">
        <v>100</v>
      </c>
      <c r="H185" s="51">
        <f t="shared" si="30"/>
        <v>357080</v>
      </c>
      <c r="I185" s="10">
        <f t="shared" si="29"/>
        <v>0</v>
      </c>
      <c r="J185" s="10">
        <f t="shared" si="31"/>
        <v>236.94757796947579</v>
      </c>
      <c r="K185" s="10">
        <f t="shared" si="32"/>
        <v>548.46572962286234</v>
      </c>
      <c r="L185" s="10">
        <f t="shared" si="33"/>
        <v>879571.62874421605</v>
      </c>
      <c r="M185" s="10"/>
      <c r="N185" s="73">
        <f t="shared" si="28"/>
        <v>879571.62874421605</v>
      </c>
    </row>
    <row r="186" spans="1:14" x14ac:dyDescent="0.25">
      <c r="A186" s="68"/>
      <c r="B186" s="52" t="s">
        <v>751</v>
      </c>
      <c r="C186" s="36">
        <v>4</v>
      </c>
      <c r="D186" s="56">
        <v>44.192900000000002</v>
      </c>
      <c r="E186" s="84">
        <v>2113</v>
      </c>
      <c r="F186" s="51">
        <v>247370</v>
      </c>
      <c r="G186" s="42">
        <v>100</v>
      </c>
      <c r="H186" s="51">
        <f t="shared" si="30"/>
        <v>247370</v>
      </c>
      <c r="I186" s="10">
        <f t="shared" si="29"/>
        <v>0</v>
      </c>
      <c r="J186" s="10">
        <f t="shared" si="31"/>
        <v>117.07051585423568</v>
      </c>
      <c r="K186" s="10">
        <f t="shared" si="32"/>
        <v>668.34279173810251</v>
      </c>
      <c r="L186" s="10">
        <f t="shared" si="33"/>
        <v>1166984.0404543884</v>
      </c>
      <c r="M186" s="10"/>
      <c r="N186" s="73">
        <f t="shared" si="28"/>
        <v>1166984.0404543884</v>
      </c>
    </row>
    <row r="187" spans="1:14" x14ac:dyDescent="0.25">
      <c r="A187" s="68"/>
      <c r="B187" s="52" t="s">
        <v>752</v>
      </c>
      <c r="C187" s="36">
        <v>4</v>
      </c>
      <c r="D187" s="56">
        <v>23.693400000000004</v>
      </c>
      <c r="E187" s="84">
        <v>920</v>
      </c>
      <c r="F187" s="51">
        <v>154800</v>
      </c>
      <c r="G187" s="42">
        <v>100</v>
      </c>
      <c r="H187" s="51">
        <f t="shared" si="30"/>
        <v>154800</v>
      </c>
      <c r="I187" s="10">
        <f t="shared" si="29"/>
        <v>0</v>
      </c>
      <c r="J187" s="10">
        <f t="shared" si="31"/>
        <v>168.2608695652174</v>
      </c>
      <c r="K187" s="10">
        <f t="shared" si="32"/>
        <v>617.15243802712075</v>
      </c>
      <c r="L187" s="10">
        <f t="shared" si="33"/>
        <v>916674.57184075785</v>
      </c>
      <c r="M187" s="10"/>
      <c r="N187" s="73">
        <f t="shared" si="28"/>
        <v>916674.57184075785</v>
      </c>
    </row>
    <row r="188" spans="1:14" x14ac:dyDescent="0.25">
      <c r="A188" s="68"/>
      <c r="B188" s="52" t="s">
        <v>119</v>
      </c>
      <c r="C188" s="36">
        <v>4</v>
      </c>
      <c r="D188" s="56">
        <v>21.2636</v>
      </c>
      <c r="E188" s="84">
        <v>1206</v>
      </c>
      <c r="F188" s="51">
        <v>331580</v>
      </c>
      <c r="G188" s="42">
        <v>100</v>
      </c>
      <c r="H188" s="51">
        <f t="shared" si="30"/>
        <v>331580</v>
      </c>
      <c r="I188" s="10">
        <f t="shared" si="29"/>
        <v>0</v>
      </c>
      <c r="J188" s="10">
        <f t="shared" si="31"/>
        <v>274.9419568822554</v>
      </c>
      <c r="K188" s="10">
        <f t="shared" si="32"/>
        <v>510.47135071008273</v>
      </c>
      <c r="L188" s="10">
        <f t="shared" si="33"/>
        <v>810685.03694110329</v>
      </c>
      <c r="M188" s="10"/>
      <c r="N188" s="73">
        <f t="shared" si="28"/>
        <v>810685.03694110329</v>
      </c>
    </row>
    <row r="189" spans="1:14" x14ac:dyDescent="0.25">
      <c r="A189" s="68"/>
      <c r="B189" s="52" t="s">
        <v>120</v>
      </c>
      <c r="C189" s="36">
        <v>4</v>
      </c>
      <c r="D189" s="56">
        <v>25.954899999999999</v>
      </c>
      <c r="E189" s="84">
        <v>1845</v>
      </c>
      <c r="F189" s="51">
        <v>382360</v>
      </c>
      <c r="G189" s="42">
        <v>100</v>
      </c>
      <c r="H189" s="51">
        <f t="shared" si="30"/>
        <v>382360</v>
      </c>
      <c r="I189" s="10">
        <f t="shared" si="29"/>
        <v>0</v>
      </c>
      <c r="J189" s="10">
        <f t="shared" si="31"/>
        <v>207.24119241192412</v>
      </c>
      <c r="K189" s="10">
        <f t="shared" si="32"/>
        <v>578.17211518041404</v>
      </c>
      <c r="L189" s="10">
        <f t="shared" si="33"/>
        <v>974911.32338185434</v>
      </c>
      <c r="M189" s="10"/>
      <c r="N189" s="73">
        <f t="shared" si="28"/>
        <v>974911.32338185434</v>
      </c>
    </row>
    <row r="190" spans="1:14" x14ac:dyDescent="0.25">
      <c r="A190" s="68"/>
      <c r="B190" s="52" t="s">
        <v>121</v>
      </c>
      <c r="C190" s="36">
        <v>4</v>
      </c>
      <c r="D190" s="56">
        <v>44.142299999999999</v>
      </c>
      <c r="E190" s="84">
        <v>2608</v>
      </c>
      <c r="F190" s="51">
        <v>628330</v>
      </c>
      <c r="G190" s="42">
        <v>100</v>
      </c>
      <c r="H190" s="51">
        <f t="shared" si="30"/>
        <v>628330</v>
      </c>
      <c r="I190" s="10">
        <f t="shared" si="29"/>
        <v>0</v>
      </c>
      <c r="J190" s="10">
        <f t="shared" si="31"/>
        <v>240.92407975460122</v>
      </c>
      <c r="K190" s="10">
        <f t="shared" si="32"/>
        <v>544.48922783773696</v>
      </c>
      <c r="L190" s="10">
        <f t="shared" si="33"/>
        <v>1069560.5834560255</v>
      </c>
      <c r="M190" s="10"/>
      <c r="N190" s="73">
        <f t="shared" si="28"/>
        <v>1069560.5834560255</v>
      </c>
    </row>
    <row r="191" spans="1:14" x14ac:dyDescent="0.25">
      <c r="A191" s="68"/>
      <c r="B191" s="52" t="s">
        <v>122</v>
      </c>
      <c r="C191" s="36">
        <v>4</v>
      </c>
      <c r="D191" s="56">
        <v>25.907800000000002</v>
      </c>
      <c r="E191" s="84">
        <v>1132</v>
      </c>
      <c r="F191" s="51">
        <v>199520</v>
      </c>
      <c r="G191" s="42">
        <v>100</v>
      </c>
      <c r="H191" s="51">
        <f t="shared" si="30"/>
        <v>199520</v>
      </c>
      <c r="I191" s="10">
        <f t="shared" si="29"/>
        <v>0</v>
      </c>
      <c r="J191" s="10">
        <f t="shared" si="31"/>
        <v>176.25441696113074</v>
      </c>
      <c r="K191" s="10">
        <f t="shared" si="32"/>
        <v>609.15889063120744</v>
      </c>
      <c r="L191" s="10">
        <f t="shared" si="33"/>
        <v>936197.90177876747</v>
      </c>
      <c r="M191" s="10"/>
      <c r="N191" s="73">
        <f t="shared" si="28"/>
        <v>936197.90177876747</v>
      </c>
    </row>
    <row r="192" spans="1:14" x14ac:dyDescent="0.25">
      <c r="A192" s="68"/>
      <c r="B192" s="52" t="s">
        <v>753</v>
      </c>
      <c r="C192" s="36">
        <v>4</v>
      </c>
      <c r="D192" s="56">
        <v>34.5657</v>
      </c>
      <c r="E192" s="84">
        <v>1488</v>
      </c>
      <c r="F192" s="51">
        <v>420370</v>
      </c>
      <c r="G192" s="42">
        <v>100</v>
      </c>
      <c r="H192" s="51">
        <f t="shared" si="30"/>
        <v>420370</v>
      </c>
      <c r="I192" s="10">
        <f t="shared" si="29"/>
        <v>0</v>
      </c>
      <c r="J192" s="10">
        <f t="shared" si="31"/>
        <v>282.50672043010752</v>
      </c>
      <c r="K192" s="10">
        <f t="shared" si="32"/>
        <v>502.90658716223061</v>
      </c>
      <c r="L192" s="10">
        <f t="shared" si="33"/>
        <v>871126.00941470813</v>
      </c>
      <c r="M192" s="10"/>
      <c r="N192" s="73">
        <f t="shared" si="28"/>
        <v>871126.00941470813</v>
      </c>
    </row>
    <row r="193" spans="1:14" x14ac:dyDescent="0.25">
      <c r="A193" s="68"/>
      <c r="B193" s="52"/>
      <c r="C193" s="36"/>
      <c r="D193" s="56">
        <v>0</v>
      </c>
      <c r="E193" s="86"/>
      <c r="F193" s="74"/>
      <c r="G193" s="42"/>
      <c r="H193" s="74"/>
      <c r="I193" s="75"/>
      <c r="J193" s="75"/>
      <c r="K193" s="10"/>
      <c r="L193" s="10"/>
      <c r="M193" s="10"/>
      <c r="N193" s="73"/>
    </row>
    <row r="194" spans="1:14" x14ac:dyDescent="0.25">
      <c r="A194" s="71" t="s">
        <v>123</v>
      </c>
      <c r="B194" s="44" t="s">
        <v>2</v>
      </c>
      <c r="C194" s="45"/>
      <c r="D194" s="3">
        <v>753.54510000000005</v>
      </c>
      <c r="E194" s="87">
        <f>E195</f>
        <v>69566</v>
      </c>
      <c r="F194" s="38">
        <v>0</v>
      </c>
      <c r="G194" s="42"/>
      <c r="H194" s="38">
        <f>H196</f>
        <v>5137255</v>
      </c>
      <c r="I194" s="8">
        <f>I196</f>
        <v>-5137255</v>
      </c>
      <c r="J194" s="8"/>
      <c r="K194" s="10"/>
      <c r="L194" s="10"/>
      <c r="M194" s="9">
        <f>M196</f>
        <v>30484313.425651915</v>
      </c>
      <c r="N194" s="69">
        <f t="shared" si="28"/>
        <v>30484313.425651915</v>
      </c>
    </row>
    <row r="195" spans="1:14" x14ac:dyDescent="0.25">
      <c r="A195" s="71" t="s">
        <v>123</v>
      </c>
      <c r="B195" s="44" t="s">
        <v>3</v>
      </c>
      <c r="C195" s="45"/>
      <c r="D195" s="3">
        <v>753.54510000000005</v>
      </c>
      <c r="E195" s="87">
        <f>SUM(E197:E224)</f>
        <v>69566</v>
      </c>
      <c r="F195" s="38">
        <f>SUM(F197:F224)</f>
        <v>31694600</v>
      </c>
      <c r="G195" s="42"/>
      <c r="H195" s="38">
        <f>SUM(H197:H224)</f>
        <v>21420090</v>
      </c>
      <c r="I195" s="8">
        <f>SUM(I197:I224)</f>
        <v>10274510</v>
      </c>
      <c r="J195" s="8"/>
      <c r="K195" s="10"/>
      <c r="L195" s="8">
        <f>SUM(L197:L224)</f>
        <v>28904890.217835218</v>
      </c>
      <c r="M195" s="10"/>
      <c r="N195" s="69">
        <f t="shared" si="28"/>
        <v>28904890.217835218</v>
      </c>
    </row>
    <row r="196" spans="1:14" x14ac:dyDescent="0.25">
      <c r="A196" s="68"/>
      <c r="B196" s="52" t="s">
        <v>26</v>
      </c>
      <c r="C196" s="36">
        <v>2</v>
      </c>
      <c r="D196" s="56">
        <v>0</v>
      </c>
      <c r="E196" s="88"/>
      <c r="F196" s="51">
        <v>0</v>
      </c>
      <c r="G196" s="42">
        <v>25</v>
      </c>
      <c r="H196" s="51">
        <f>F201*G196/100</f>
        <v>5137255</v>
      </c>
      <c r="I196" s="10">
        <f t="shared" ref="I196:I224" si="34">F196-H196</f>
        <v>-5137255</v>
      </c>
      <c r="J196" s="10"/>
      <c r="K196" s="10"/>
      <c r="L196" s="10"/>
      <c r="M196" s="10">
        <f>($L$7*$L$8*E194/$L$10)+($L$7*$L$9*D194/$L$11)</f>
        <v>30484313.425651915</v>
      </c>
      <c r="N196" s="73">
        <f t="shared" si="28"/>
        <v>30484313.425651915</v>
      </c>
    </row>
    <row r="197" spans="1:14" x14ac:dyDescent="0.25">
      <c r="A197" s="68"/>
      <c r="B197" s="52" t="s">
        <v>124</v>
      </c>
      <c r="C197" s="36">
        <v>4</v>
      </c>
      <c r="D197" s="56">
        <v>15.2896</v>
      </c>
      <c r="E197" s="84">
        <v>1728</v>
      </c>
      <c r="F197" s="51">
        <v>331950</v>
      </c>
      <c r="G197" s="42">
        <v>100</v>
      </c>
      <c r="H197" s="51">
        <f t="shared" ref="H197:H224" si="35">F197*G197/100</f>
        <v>331950</v>
      </c>
      <c r="I197" s="10">
        <f t="shared" si="34"/>
        <v>0</v>
      </c>
      <c r="J197" s="10">
        <f t="shared" ref="J197:J224" si="36">F197/E197</f>
        <v>192.10069444444446</v>
      </c>
      <c r="K197" s="10">
        <f t="shared" ref="K197:K224" si="37">$J$11*$J$19-J197</f>
        <v>593.31261314789367</v>
      </c>
      <c r="L197" s="10">
        <f t="shared" ref="L197:L224" si="38">IF(K197&gt;0,$J$7*$J$8*(K197/$K$19),0)+$J$7*$J$9*(E197/$E$19)+$J$7*$J$10*(D197/$D$19)</f>
        <v>949101.60887140606</v>
      </c>
      <c r="M197" s="10"/>
      <c r="N197" s="73">
        <f t="shared" si="28"/>
        <v>949101.60887140606</v>
      </c>
    </row>
    <row r="198" spans="1:14" x14ac:dyDescent="0.25">
      <c r="A198" s="68"/>
      <c r="B198" s="52" t="s">
        <v>125</v>
      </c>
      <c r="C198" s="36">
        <v>4</v>
      </c>
      <c r="D198" s="56">
        <v>59.804700000000004</v>
      </c>
      <c r="E198" s="84">
        <v>3132</v>
      </c>
      <c r="F198" s="51">
        <v>704710</v>
      </c>
      <c r="G198" s="42">
        <v>100</v>
      </c>
      <c r="H198" s="51">
        <f t="shared" si="35"/>
        <v>704710</v>
      </c>
      <c r="I198" s="10">
        <f t="shared" si="34"/>
        <v>0</v>
      </c>
      <c r="J198" s="10">
        <f t="shared" si="36"/>
        <v>225.00319284802043</v>
      </c>
      <c r="K198" s="10">
        <f t="shared" si="37"/>
        <v>560.41011474431775</v>
      </c>
      <c r="L198" s="10">
        <f t="shared" si="38"/>
        <v>1191319.1032149193</v>
      </c>
      <c r="M198" s="10"/>
      <c r="N198" s="73">
        <f t="shared" si="28"/>
        <v>1191319.1032149193</v>
      </c>
    </row>
    <row r="199" spans="1:14" x14ac:dyDescent="0.25">
      <c r="A199" s="68"/>
      <c r="B199" s="52" t="s">
        <v>126</v>
      </c>
      <c r="C199" s="36">
        <v>4</v>
      </c>
      <c r="D199" s="56">
        <v>15.4596</v>
      </c>
      <c r="E199" s="84">
        <v>982</v>
      </c>
      <c r="F199" s="51">
        <v>153740</v>
      </c>
      <c r="G199" s="42">
        <v>100</v>
      </c>
      <c r="H199" s="51">
        <f t="shared" si="35"/>
        <v>153740</v>
      </c>
      <c r="I199" s="10">
        <f t="shared" si="34"/>
        <v>0</v>
      </c>
      <c r="J199" s="10">
        <f t="shared" si="36"/>
        <v>156.5580448065173</v>
      </c>
      <c r="K199" s="10">
        <f t="shared" si="37"/>
        <v>628.85526278582086</v>
      </c>
      <c r="L199" s="10">
        <f t="shared" si="38"/>
        <v>913031.5016792455</v>
      </c>
      <c r="M199" s="10"/>
      <c r="N199" s="73">
        <f t="shared" si="28"/>
        <v>913031.5016792455</v>
      </c>
    </row>
    <row r="200" spans="1:14" x14ac:dyDescent="0.25">
      <c r="A200" s="68"/>
      <c r="B200" s="52" t="s">
        <v>127</v>
      </c>
      <c r="C200" s="36">
        <v>4</v>
      </c>
      <c r="D200" s="56">
        <v>11.678699999999999</v>
      </c>
      <c r="E200" s="84">
        <v>956</v>
      </c>
      <c r="F200" s="51">
        <v>77810</v>
      </c>
      <c r="G200" s="42">
        <v>100</v>
      </c>
      <c r="H200" s="51">
        <f t="shared" si="35"/>
        <v>77810</v>
      </c>
      <c r="I200" s="10">
        <f t="shared" si="34"/>
        <v>0</v>
      </c>
      <c r="J200" s="10">
        <f t="shared" si="36"/>
        <v>81.391213389121333</v>
      </c>
      <c r="K200" s="10">
        <f t="shared" si="37"/>
        <v>704.02209420321674</v>
      </c>
      <c r="L200" s="10">
        <f t="shared" si="38"/>
        <v>990142.04808930948</v>
      </c>
      <c r="M200" s="10"/>
      <c r="N200" s="73">
        <f t="shared" si="28"/>
        <v>990142.04808930948</v>
      </c>
    </row>
    <row r="201" spans="1:14" x14ac:dyDescent="0.25">
      <c r="A201" s="68"/>
      <c r="B201" s="52" t="s">
        <v>880</v>
      </c>
      <c r="C201" s="36">
        <v>3</v>
      </c>
      <c r="D201" s="56">
        <v>42.328599999999994</v>
      </c>
      <c r="E201" s="84">
        <v>14250</v>
      </c>
      <c r="F201" s="51">
        <v>20549020</v>
      </c>
      <c r="G201" s="42">
        <v>50</v>
      </c>
      <c r="H201" s="51">
        <f t="shared" si="35"/>
        <v>10274510</v>
      </c>
      <c r="I201" s="10">
        <f t="shared" si="34"/>
        <v>10274510</v>
      </c>
      <c r="J201" s="10">
        <f t="shared" si="36"/>
        <v>1442.0364912280702</v>
      </c>
      <c r="K201" s="10">
        <f t="shared" si="37"/>
        <v>-656.62318363573206</v>
      </c>
      <c r="L201" s="10">
        <f t="shared" si="38"/>
        <v>1647305.8568766154</v>
      </c>
      <c r="M201" s="10"/>
      <c r="N201" s="73">
        <f t="shared" si="28"/>
        <v>1647305.8568766154</v>
      </c>
    </row>
    <row r="202" spans="1:14" x14ac:dyDescent="0.25">
      <c r="A202" s="68"/>
      <c r="B202" s="52" t="s">
        <v>128</v>
      </c>
      <c r="C202" s="36">
        <v>4</v>
      </c>
      <c r="D202" s="56">
        <v>31.614599999999999</v>
      </c>
      <c r="E202" s="84">
        <v>1281</v>
      </c>
      <c r="F202" s="51">
        <v>180420</v>
      </c>
      <c r="G202" s="42">
        <v>100</v>
      </c>
      <c r="H202" s="51">
        <f t="shared" si="35"/>
        <v>180420</v>
      </c>
      <c r="I202" s="10">
        <f t="shared" si="34"/>
        <v>0</v>
      </c>
      <c r="J202" s="10">
        <f t="shared" si="36"/>
        <v>140.84309133489461</v>
      </c>
      <c r="K202" s="10">
        <f t="shared" si="37"/>
        <v>644.57021625744346</v>
      </c>
      <c r="L202" s="10">
        <f t="shared" si="38"/>
        <v>1011977.5640461664</v>
      </c>
      <c r="M202" s="10"/>
      <c r="N202" s="73">
        <f t="shared" si="28"/>
        <v>1011977.5640461664</v>
      </c>
    </row>
    <row r="203" spans="1:14" x14ac:dyDescent="0.25">
      <c r="A203" s="68"/>
      <c r="B203" s="52" t="s">
        <v>129</v>
      </c>
      <c r="C203" s="36">
        <v>4</v>
      </c>
      <c r="D203" s="56">
        <v>10.417100000000001</v>
      </c>
      <c r="E203" s="84">
        <v>638</v>
      </c>
      <c r="F203" s="51">
        <v>112330</v>
      </c>
      <c r="G203" s="42">
        <v>100</v>
      </c>
      <c r="H203" s="51">
        <f t="shared" si="35"/>
        <v>112330</v>
      </c>
      <c r="I203" s="10">
        <f t="shared" si="34"/>
        <v>0</v>
      </c>
      <c r="J203" s="10">
        <f t="shared" si="36"/>
        <v>176.06583072100312</v>
      </c>
      <c r="K203" s="10">
        <f t="shared" si="37"/>
        <v>609.34747687133495</v>
      </c>
      <c r="L203" s="10">
        <f t="shared" si="38"/>
        <v>837679.76055896375</v>
      </c>
      <c r="M203" s="10"/>
      <c r="N203" s="73">
        <f t="shared" si="28"/>
        <v>837679.76055896375</v>
      </c>
    </row>
    <row r="204" spans="1:14" x14ac:dyDescent="0.25">
      <c r="A204" s="68"/>
      <c r="B204" s="52" t="s">
        <v>754</v>
      </c>
      <c r="C204" s="36">
        <v>4</v>
      </c>
      <c r="D204" s="56">
        <v>38.0578</v>
      </c>
      <c r="E204" s="84">
        <v>2505</v>
      </c>
      <c r="F204" s="51">
        <v>1114810</v>
      </c>
      <c r="G204" s="42">
        <v>100</v>
      </c>
      <c r="H204" s="51">
        <f t="shared" si="35"/>
        <v>1114810</v>
      </c>
      <c r="I204" s="10">
        <f t="shared" si="34"/>
        <v>0</v>
      </c>
      <c r="J204" s="10">
        <f t="shared" si="36"/>
        <v>445.03393213572855</v>
      </c>
      <c r="K204" s="10">
        <f t="shared" si="37"/>
        <v>340.37937545660958</v>
      </c>
      <c r="L204" s="10">
        <f t="shared" si="38"/>
        <v>793082.96730519668</v>
      </c>
      <c r="M204" s="10"/>
      <c r="N204" s="73">
        <f t="shared" si="28"/>
        <v>793082.96730519668</v>
      </c>
    </row>
    <row r="205" spans="1:14" x14ac:dyDescent="0.25">
      <c r="A205" s="68"/>
      <c r="B205" s="52" t="s">
        <v>130</v>
      </c>
      <c r="C205" s="36">
        <v>4</v>
      </c>
      <c r="D205" s="56">
        <v>16.581199999999999</v>
      </c>
      <c r="E205" s="84">
        <v>1326</v>
      </c>
      <c r="F205" s="51">
        <v>228340</v>
      </c>
      <c r="G205" s="42">
        <v>100</v>
      </c>
      <c r="H205" s="51">
        <f t="shared" si="35"/>
        <v>228340</v>
      </c>
      <c r="I205" s="10">
        <f t="shared" si="34"/>
        <v>0</v>
      </c>
      <c r="J205" s="10">
        <f t="shared" si="36"/>
        <v>172.20211161387633</v>
      </c>
      <c r="K205" s="10">
        <f t="shared" si="37"/>
        <v>613.21119597846177</v>
      </c>
      <c r="L205" s="10">
        <f t="shared" si="38"/>
        <v>934131.31091383053</v>
      </c>
      <c r="M205" s="10"/>
      <c r="N205" s="73">
        <f t="shared" si="28"/>
        <v>934131.31091383053</v>
      </c>
    </row>
    <row r="206" spans="1:14" x14ac:dyDescent="0.25">
      <c r="A206" s="68"/>
      <c r="B206" s="52" t="s">
        <v>131</v>
      </c>
      <c r="C206" s="36">
        <v>4</v>
      </c>
      <c r="D206" s="56">
        <v>25.100100000000005</v>
      </c>
      <c r="E206" s="84">
        <v>1640</v>
      </c>
      <c r="F206" s="51">
        <v>269260</v>
      </c>
      <c r="G206" s="42">
        <v>100</v>
      </c>
      <c r="H206" s="51">
        <f t="shared" si="35"/>
        <v>269260</v>
      </c>
      <c r="I206" s="10">
        <f t="shared" si="34"/>
        <v>0</v>
      </c>
      <c r="J206" s="10">
        <f t="shared" si="36"/>
        <v>164.1829268292683</v>
      </c>
      <c r="K206" s="10">
        <f t="shared" si="37"/>
        <v>621.23038076306989</v>
      </c>
      <c r="L206" s="10">
        <f t="shared" si="38"/>
        <v>1002676.3659392972</v>
      </c>
      <c r="M206" s="10"/>
      <c r="N206" s="73">
        <f t="shared" si="28"/>
        <v>1002676.3659392972</v>
      </c>
    </row>
    <row r="207" spans="1:14" x14ac:dyDescent="0.25">
      <c r="A207" s="68"/>
      <c r="B207" s="52" t="s">
        <v>132</v>
      </c>
      <c r="C207" s="36">
        <v>4</v>
      </c>
      <c r="D207" s="56">
        <v>26.023400000000002</v>
      </c>
      <c r="E207" s="84">
        <v>2426</v>
      </c>
      <c r="F207" s="51">
        <v>423000</v>
      </c>
      <c r="G207" s="42">
        <v>100</v>
      </c>
      <c r="H207" s="51">
        <f t="shared" si="35"/>
        <v>423000</v>
      </c>
      <c r="I207" s="10">
        <f t="shared" si="34"/>
        <v>0</v>
      </c>
      <c r="J207" s="10">
        <f t="shared" si="36"/>
        <v>174.36108821104699</v>
      </c>
      <c r="K207" s="10">
        <f t="shared" si="37"/>
        <v>611.05221938129114</v>
      </c>
      <c r="L207" s="10">
        <f t="shared" si="38"/>
        <v>1077009.6961604678</v>
      </c>
      <c r="M207" s="10"/>
      <c r="N207" s="73">
        <f t="shared" si="28"/>
        <v>1077009.6961604678</v>
      </c>
    </row>
    <row r="208" spans="1:14" x14ac:dyDescent="0.25">
      <c r="A208" s="68"/>
      <c r="B208" s="52" t="s">
        <v>133</v>
      </c>
      <c r="C208" s="36">
        <v>4</v>
      </c>
      <c r="D208" s="56">
        <v>18.456199999999999</v>
      </c>
      <c r="E208" s="84">
        <v>1508</v>
      </c>
      <c r="F208" s="51">
        <v>213320</v>
      </c>
      <c r="G208" s="42">
        <v>100</v>
      </c>
      <c r="H208" s="51">
        <f t="shared" si="35"/>
        <v>213320</v>
      </c>
      <c r="I208" s="10">
        <f t="shared" si="34"/>
        <v>0</v>
      </c>
      <c r="J208" s="10">
        <f t="shared" si="36"/>
        <v>141.45888594164455</v>
      </c>
      <c r="K208" s="10">
        <f t="shared" si="37"/>
        <v>643.95442165069358</v>
      </c>
      <c r="L208" s="10">
        <f t="shared" si="38"/>
        <v>996398.3088633701</v>
      </c>
      <c r="M208" s="10"/>
      <c r="N208" s="73">
        <f t="shared" si="28"/>
        <v>996398.3088633701</v>
      </c>
    </row>
    <row r="209" spans="1:14" x14ac:dyDescent="0.25">
      <c r="A209" s="68"/>
      <c r="B209" s="52" t="s">
        <v>134</v>
      </c>
      <c r="C209" s="36">
        <v>4</v>
      </c>
      <c r="D209" s="56">
        <v>18.093399999999999</v>
      </c>
      <c r="E209" s="84">
        <v>1558</v>
      </c>
      <c r="F209" s="51">
        <v>368850</v>
      </c>
      <c r="G209" s="42">
        <v>100</v>
      </c>
      <c r="H209" s="51">
        <f t="shared" si="35"/>
        <v>368850</v>
      </c>
      <c r="I209" s="10">
        <f t="shared" si="34"/>
        <v>0</v>
      </c>
      <c r="J209" s="10">
        <f t="shared" si="36"/>
        <v>236.74582798459562</v>
      </c>
      <c r="K209" s="10">
        <f t="shared" si="37"/>
        <v>548.66747960774251</v>
      </c>
      <c r="L209" s="10">
        <f t="shared" si="38"/>
        <v>885157.74467498914</v>
      </c>
      <c r="M209" s="10"/>
      <c r="N209" s="73">
        <f t="shared" si="28"/>
        <v>885157.74467498914</v>
      </c>
    </row>
    <row r="210" spans="1:14" x14ac:dyDescent="0.25">
      <c r="A210" s="68"/>
      <c r="B210" s="52" t="s">
        <v>135</v>
      </c>
      <c r="C210" s="36">
        <v>4</v>
      </c>
      <c r="D210" s="56">
        <v>32.839999999999996</v>
      </c>
      <c r="E210" s="84">
        <v>1870</v>
      </c>
      <c r="F210" s="51">
        <v>523310</v>
      </c>
      <c r="G210" s="42">
        <v>100</v>
      </c>
      <c r="H210" s="51">
        <f t="shared" si="35"/>
        <v>523310</v>
      </c>
      <c r="I210" s="10">
        <f t="shared" si="34"/>
        <v>0</v>
      </c>
      <c r="J210" s="10">
        <f t="shared" si="36"/>
        <v>279.84491978609628</v>
      </c>
      <c r="K210" s="10">
        <f t="shared" si="37"/>
        <v>505.56838780624184</v>
      </c>
      <c r="L210" s="10">
        <f t="shared" si="38"/>
        <v>910018.3306161284</v>
      </c>
      <c r="M210" s="10"/>
      <c r="N210" s="73">
        <f t="shared" si="28"/>
        <v>910018.3306161284</v>
      </c>
    </row>
    <row r="211" spans="1:14" x14ac:dyDescent="0.25">
      <c r="A211" s="68"/>
      <c r="B211" s="52" t="s">
        <v>136</v>
      </c>
      <c r="C211" s="36">
        <v>4</v>
      </c>
      <c r="D211" s="56">
        <v>12.6798</v>
      </c>
      <c r="E211" s="84">
        <v>878</v>
      </c>
      <c r="F211" s="51">
        <v>212180</v>
      </c>
      <c r="G211" s="42">
        <v>100</v>
      </c>
      <c r="H211" s="51">
        <f t="shared" si="35"/>
        <v>212180</v>
      </c>
      <c r="I211" s="10">
        <f t="shared" si="34"/>
        <v>0</v>
      </c>
      <c r="J211" s="10">
        <f t="shared" si="36"/>
        <v>241.66287015945329</v>
      </c>
      <c r="K211" s="10">
        <f t="shared" si="37"/>
        <v>543.75043743288484</v>
      </c>
      <c r="L211" s="10">
        <f t="shared" si="38"/>
        <v>790512.14596836222</v>
      </c>
      <c r="M211" s="10"/>
      <c r="N211" s="73">
        <f t="shared" ref="N211:N255" si="39">L211+M211</f>
        <v>790512.14596836222</v>
      </c>
    </row>
    <row r="212" spans="1:14" x14ac:dyDescent="0.25">
      <c r="A212" s="68"/>
      <c r="B212" s="52" t="s">
        <v>137</v>
      </c>
      <c r="C212" s="36">
        <v>4</v>
      </c>
      <c r="D212" s="56">
        <v>7.3449</v>
      </c>
      <c r="E212" s="84">
        <v>1145</v>
      </c>
      <c r="F212" s="51">
        <v>236360</v>
      </c>
      <c r="G212" s="42">
        <v>100</v>
      </c>
      <c r="H212" s="51">
        <f t="shared" si="35"/>
        <v>236360</v>
      </c>
      <c r="I212" s="10">
        <f t="shared" si="34"/>
        <v>0</v>
      </c>
      <c r="J212" s="10">
        <f t="shared" si="36"/>
        <v>206.42794759825327</v>
      </c>
      <c r="K212" s="10">
        <f t="shared" si="37"/>
        <v>578.98535999408489</v>
      </c>
      <c r="L212" s="10">
        <f t="shared" si="38"/>
        <v>845891.35098791739</v>
      </c>
      <c r="M212" s="10"/>
      <c r="N212" s="73">
        <f t="shared" si="39"/>
        <v>845891.35098791739</v>
      </c>
    </row>
    <row r="213" spans="1:14" x14ac:dyDescent="0.25">
      <c r="A213" s="68"/>
      <c r="B213" s="52" t="s">
        <v>138</v>
      </c>
      <c r="C213" s="36">
        <v>4</v>
      </c>
      <c r="D213" s="56">
        <v>45.099099999999993</v>
      </c>
      <c r="E213" s="84">
        <v>2938</v>
      </c>
      <c r="F213" s="51">
        <v>823260</v>
      </c>
      <c r="G213" s="42">
        <v>100</v>
      </c>
      <c r="H213" s="51">
        <f t="shared" si="35"/>
        <v>823260</v>
      </c>
      <c r="I213" s="10">
        <f t="shared" si="34"/>
        <v>0</v>
      </c>
      <c r="J213" s="10">
        <f t="shared" si="36"/>
        <v>280.21102791014295</v>
      </c>
      <c r="K213" s="10">
        <f t="shared" si="37"/>
        <v>505.20227968219518</v>
      </c>
      <c r="L213" s="10">
        <f t="shared" si="38"/>
        <v>1060017.3467950611</v>
      </c>
      <c r="M213" s="10"/>
      <c r="N213" s="73">
        <f t="shared" si="39"/>
        <v>1060017.3467950611</v>
      </c>
    </row>
    <row r="214" spans="1:14" x14ac:dyDescent="0.25">
      <c r="A214" s="68"/>
      <c r="B214" s="52" t="s">
        <v>139</v>
      </c>
      <c r="C214" s="36">
        <v>4</v>
      </c>
      <c r="D214" s="56">
        <v>16.179600000000001</v>
      </c>
      <c r="E214" s="84">
        <v>1586</v>
      </c>
      <c r="F214" s="51">
        <v>431260</v>
      </c>
      <c r="G214" s="42">
        <v>100</v>
      </c>
      <c r="H214" s="51">
        <f t="shared" si="35"/>
        <v>431260</v>
      </c>
      <c r="I214" s="10">
        <f t="shared" si="34"/>
        <v>0</v>
      </c>
      <c r="J214" s="10">
        <f t="shared" si="36"/>
        <v>271.91677175283735</v>
      </c>
      <c r="K214" s="10">
        <f t="shared" si="37"/>
        <v>513.49653583950078</v>
      </c>
      <c r="L214" s="10">
        <f t="shared" si="38"/>
        <v>839832.30174084031</v>
      </c>
      <c r="M214" s="10"/>
      <c r="N214" s="73">
        <f t="shared" si="39"/>
        <v>839832.30174084031</v>
      </c>
    </row>
    <row r="215" spans="1:14" x14ac:dyDescent="0.25">
      <c r="A215" s="68"/>
      <c r="B215" s="52" t="s">
        <v>755</v>
      </c>
      <c r="C215" s="36">
        <v>4</v>
      </c>
      <c r="D215" s="56">
        <v>32.394000000000005</v>
      </c>
      <c r="E215" s="84">
        <v>2457</v>
      </c>
      <c r="F215" s="51">
        <v>458120</v>
      </c>
      <c r="G215" s="42">
        <v>100</v>
      </c>
      <c r="H215" s="51">
        <f t="shared" si="35"/>
        <v>458120</v>
      </c>
      <c r="I215" s="10">
        <f t="shared" si="34"/>
        <v>0</v>
      </c>
      <c r="J215" s="10">
        <f t="shared" si="36"/>
        <v>186.45502645502646</v>
      </c>
      <c r="K215" s="10">
        <f t="shared" si="37"/>
        <v>598.9582811373117</v>
      </c>
      <c r="L215" s="10">
        <f t="shared" si="38"/>
        <v>1084576.7367228894</v>
      </c>
      <c r="M215" s="10"/>
      <c r="N215" s="73">
        <f t="shared" si="39"/>
        <v>1084576.7367228894</v>
      </c>
    </row>
    <row r="216" spans="1:14" x14ac:dyDescent="0.25">
      <c r="A216" s="68"/>
      <c r="B216" s="52" t="s">
        <v>140</v>
      </c>
      <c r="C216" s="36">
        <v>4</v>
      </c>
      <c r="D216" s="56">
        <v>25.742600000000003</v>
      </c>
      <c r="E216" s="84">
        <v>1567</v>
      </c>
      <c r="F216" s="51">
        <v>236420</v>
      </c>
      <c r="G216" s="42">
        <v>100</v>
      </c>
      <c r="H216" s="51">
        <f t="shared" si="35"/>
        <v>236420</v>
      </c>
      <c r="I216" s="10">
        <f t="shared" si="34"/>
        <v>0</v>
      </c>
      <c r="J216" s="10">
        <f t="shared" si="36"/>
        <v>150.87428206764517</v>
      </c>
      <c r="K216" s="10">
        <f t="shared" si="37"/>
        <v>634.53902552469299</v>
      </c>
      <c r="L216" s="10">
        <f t="shared" si="38"/>
        <v>1012921.3273991443</v>
      </c>
      <c r="M216" s="10"/>
      <c r="N216" s="73">
        <f t="shared" si="39"/>
        <v>1012921.3273991443</v>
      </c>
    </row>
    <row r="217" spans="1:14" x14ac:dyDescent="0.25">
      <c r="A217" s="68"/>
      <c r="B217" s="52" t="s">
        <v>141</v>
      </c>
      <c r="C217" s="36">
        <v>4</v>
      </c>
      <c r="D217" s="56">
        <v>45.363399999999999</v>
      </c>
      <c r="E217" s="84">
        <v>2363</v>
      </c>
      <c r="F217" s="51">
        <v>438340</v>
      </c>
      <c r="G217" s="42">
        <v>100</v>
      </c>
      <c r="H217" s="51">
        <f t="shared" si="35"/>
        <v>438340</v>
      </c>
      <c r="I217" s="10">
        <f t="shared" si="34"/>
        <v>0</v>
      </c>
      <c r="J217" s="10">
        <f t="shared" si="36"/>
        <v>185.50148116800676</v>
      </c>
      <c r="K217" s="10">
        <f t="shared" si="37"/>
        <v>599.91182642433137</v>
      </c>
      <c r="L217" s="10">
        <f t="shared" si="38"/>
        <v>1114205.9517792496</v>
      </c>
      <c r="M217" s="10"/>
      <c r="N217" s="73">
        <f t="shared" si="39"/>
        <v>1114205.9517792496</v>
      </c>
    </row>
    <row r="218" spans="1:14" x14ac:dyDescent="0.25">
      <c r="A218" s="68"/>
      <c r="B218" s="52" t="s">
        <v>756</v>
      </c>
      <c r="C218" s="36">
        <v>4</v>
      </c>
      <c r="D218" s="56">
        <v>39.507899999999999</v>
      </c>
      <c r="E218" s="84">
        <v>2224</v>
      </c>
      <c r="F218" s="51">
        <v>457230</v>
      </c>
      <c r="G218" s="42">
        <v>100</v>
      </c>
      <c r="H218" s="51">
        <f t="shared" si="35"/>
        <v>457230</v>
      </c>
      <c r="I218" s="10">
        <f t="shared" si="34"/>
        <v>0</v>
      </c>
      <c r="J218" s="10">
        <f t="shared" si="36"/>
        <v>205.58902877697841</v>
      </c>
      <c r="K218" s="10">
        <f t="shared" si="37"/>
        <v>579.82427881535978</v>
      </c>
      <c r="L218" s="10">
        <f t="shared" si="38"/>
        <v>1057627.30228282</v>
      </c>
      <c r="M218" s="10"/>
      <c r="N218" s="73">
        <f t="shared" si="39"/>
        <v>1057627.30228282</v>
      </c>
    </row>
    <row r="219" spans="1:14" x14ac:dyDescent="0.25">
      <c r="A219" s="68"/>
      <c r="B219" s="52" t="s">
        <v>757</v>
      </c>
      <c r="C219" s="36">
        <v>4</v>
      </c>
      <c r="D219" s="56">
        <v>49.061099999999996</v>
      </c>
      <c r="E219" s="84">
        <v>7085</v>
      </c>
      <c r="F219" s="51">
        <v>1295450</v>
      </c>
      <c r="G219" s="42">
        <v>100</v>
      </c>
      <c r="H219" s="51">
        <f t="shared" si="35"/>
        <v>1295450</v>
      </c>
      <c r="I219" s="10">
        <f t="shared" si="34"/>
        <v>0</v>
      </c>
      <c r="J219" s="10">
        <f t="shared" si="36"/>
        <v>182.8440366972477</v>
      </c>
      <c r="K219" s="10">
        <f t="shared" si="37"/>
        <v>602.56927089509043</v>
      </c>
      <c r="L219" s="10">
        <f t="shared" si="38"/>
        <v>1632622.893195865</v>
      </c>
      <c r="M219" s="10"/>
      <c r="N219" s="73">
        <f t="shared" si="39"/>
        <v>1632622.893195865</v>
      </c>
    </row>
    <row r="220" spans="1:14" x14ac:dyDescent="0.25">
      <c r="A220" s="68"/>
      <c r="B220" s="52" t="s">
        <v>143</v>
      </c>
      <c r="C220" s="36">
        <v>4</v>
      </c>
      <c r="D220" s="56">
        <v>15.988299999999999</v>
      </c>
      <c r="E220" s="84">
        <v>1355</v>
      </c>
      <c r="F220" s="51">
        <v>243760</v>
      </c>
      <c r="G220" s="42">
        <v>100</v>
      </c>
      <c r="H220" s="51">
        <f t="shared" si="35"/>
        <v>243760</v>
      </c>
      <c r="I220" s="10">
        <f t="shared" si="34"/>
        <v>0</v>
      </c>
      <c r="J220" s="10">
        <f t="shared" si="36"/>
        <v>179.89667896678966</v>
      </c>
      <c r="K220" s="10">
        <f t="shared" si="37"/>
        <v>605.51662862554849</v>
      </c>
      <c r="L220" s="10">
        <f t="shared" si="38"/>
        <v>926140.41918431944</v>
      </c>
      <c r="M220" s="10"/>
      <c r="N220" s="73">
        <f t="shared" si="39"/>
        <v>926140.41918431944</v>
      </c>
    </row>
    <row r="221" spans="1:14" x14ac:dyDescent="0.25">
      <c r="A221" s="68"/>
      <c r="B221" s="52" t="s">
        <v>758</v>
      </c>
      <c r="C221" s="36">
        <v>4</v>
      </c>
      <c r="D221" s="56">
        <v>22.875599999999999</v>
      </c>
      <c r="E221" s="84">
        <v>2240</v>
      </c>
      <c r="F221" s="51">
        <v>468490</v>
      </c>
      <c r="G221" s="42">
        <v>100</v>
      </c>
      <c r="H221" s="51">
        <f t="shared" si="35"/>
        <v>468490</v>
      </c>
      <c r="I221" s="10">
        <f t="shared" si="34"/>
        <v>0</v>
      </c>
      <c r="J221" s="10">
        <f t="shared" si="36"/>
        <v>209.14732142857142</v>
      </c>
      <c r="K221" s="10">
        <f t="shared" si="37"/>
        <v>576.26598616376668</v>
      </c>
      <c r="L221" s="10">
        <f t="shared" si="38"/>
        <v>1005635.4457097786</v>
      </c>
      <c r="M221" s="10"/>
      <c r="N221" s="73">
        <f t="shared" si="39"/>
        <v>1005635.4457097786</v>
      </c>
    </row>
    <row r="222" spans="1:14" x14ac:dyDescent="0.25">
      <c r="A222" s="68"/>
      <c r="B222" s="52" t="s">
        <v>144</v>
      </c>
      <c r="C222" s="36">
        <v>4</v>
      </c>
      <c r="D222" s="56">
        <v>21.118200000000002</v>
      </c>
      <c r="E222" s="84">
        <v>2634</v>
      </c>
      <c r="F222" s="51">
        <v>368100</v>
      </c>
      <c r="G222" s="42">
        <v>100</v>
      </c>
      <c r="H222" s="51">
        <f t="shared" si="35"/>
        <v>368100</v>
      </c>
      <c r="I222" s="10">
        <f t="shared" si="34"/>
        <v>0</v>
      </c>
      <c r="J222" s="10">
        <f t="shared" si="36"/>
        <v>139.74943052391799</v>
      </c>
      <c r="K222" s="10">
        <f t="shared" si="37"/>
        <v>645.66387706842011</v>
      </c>
      <c r="L222" s="10">
        <f t="shared" si="38"/>
        <v>1126609.3097916166</v>
      </c>
      <c r="M222" s="10"/>
      <c r="N222" s="73">
        <f t="shared" si="39"/>
        <v>1126609.3097916166</v>
      </c>
    </row>
    <row r="223" spans="1:14" x14ac:dyDescent="0.25">
      <c r="A223" s="68"/>
      <c r="B223" s="52" t="s">
        <v>145</v>
      </c>
      <c r="C223" s="36">
        <v>4</v>
      </c>
      <c r="D223" s="56">
        <v>37.408799999999999</v>
      </c>
      <c r="E223" s="84">
        <v>3956</v>
      </c>
      <c r="F223" s="51">
        <v>547480</v>
      </c>
      <c r="G223" s="42">
        <v>100</v>
      </c>
      <c r="H223" s="51">
        <f t="shared" si="35"/>
        <v>547480</v>
      </c>
      <c r="I223" s="10">
        <f t="shared" si="34"/>
        <v>0</v>
      </c>
      <c r="J223" s="10">
        <f t="shared" si="36"/>
        <v>138.39231547017189</v>
      </c>
      <c r="K223" s="10">
        <f t="shared" si="37"/>
        <v>647.02099212216626</v>
      </c>
      <c r="L223" s="10">
        <f t="shared" si="38"/>
        <v>1317790.2380225277</v>
      </c>
      <c r="M223" s="10"/>
      <c r="N223" s="73">
        <f t="shared" si="39"/>
        <v>1317790.2380225277</v>
      </c>
    </row>
    <row r="224" spans="1:14" x14ac:dyDescent="0.25">
      <c r="A224" s="68"/>
      <c r="B224" s="52" t="s">
        <v>146</v>
      </c>
      <c r="C224" s="36">
        <v>4</v>
      </c>
      <c r="D224" s="56">
        <v>21.036799999999999</v>
      </c>
      <c r="E224" s="84">
        <v>1338</v>
      </c>
      <c r="F224" s="51">
        <v>227280</v>
      </c>
      <c r="G224" s="42">
        <v>100</v>
      </c>
      <c r="H224" s="51">
        <f t="shared" si="35"/>
        <v>227280</v>
      </c>
      <c r="I224" s="10">
        <f t="shared" si="34"/>
        <v>0</v>
      </c>
      <c r="J224" s="10">
        <f t="shared" si="36"/>
        <v>169.86547085201795</v>
      </c>
      <c r="K224" s="10">
        <f t="shared" si="37"/>
        <v>615.54783674032024</v>
      </c>
      <c r="L224" s="10">
        <f t="shared" si="38"/>
        <v>951475.28044491576</v>
      </c>
      <c r="M224" s="10"/>
      <c r="N224" s="73">
        <f t="shared" si="39"/>
        <v>951475.28044491576</v>
      </c>
    </row>
    <row r="225" spans="1:14" x14ac:dyDescent="0.25">
      <c r="A225" s="68"/>
      <c r="B225" s="52"/>
      <c r="C225" s="36"/>
      <c r="D225" s="56">
        <v>0</v>
      </c>
      <c r="E225" s="86"/>
      <c r="F225" s="74"/>
      <c r="G225" s="43"/>
      <c r="H225" s="74"/>
      <c r="I225" s="75"/>
      <c r="J225" s="75"/>
      <c r="K225" s="10"/>
      <c r="L225" s="10"/>
      <c r="M225" s="10"/>
      <c r="N225" s="73"/>
    </row>
    <row r="226" spans="1:14" x14ac:dyDescent="0.25">
      <c r="A226" s="71" t="s">
        <v>147</v>
      </c>
      <c r="B226" s="44" t="s">
        <v>2</v>
      </c>
      <c r="C226" s="45"/>
      <c r="D226" s="58">
        <f>D227</f>
        <v>1185.1591000000001</v>
      </c>
      <c r="E226" s="87">
        <f>E227</f>
        <v>84117</v>
      </c>
      <c r="F226" s="38">
        <f>F228</f>
        <v>0</v>
      </c>
      <c r="G226" s="39"/>
      <c r="H226" s="38">
        <f>H228</f>
        <v>7267075</v>
      </c>
      <c r="I226" s="8">
        <f>I228</f>
        <v>-7267075</v>
      </c>
      <c r="J226" s="8"/>
      <c r="K226" s="10"/>
      <c r="L226" s="10"/>
      <c r="M226" s="9">
        <f>M228</f>
        <v>40907543.715467945</v>
      </c>
      <c r="N226" s="69">
        <f t="shared" si="39"/>
        <v>40907543.715467945</v>
      </c>
    </row>
    <row r="227" spans="1:14" x14ac:dyDescent="0.25">
      <c r="A227" s="71" t="s">
        <v>147</v>
      </c>
      <c r="B227" s="44" t="s">
        <v>3</v>
      </c>
      <c r="C227" s="45"/>
      <c r="D227" s="58">
        <f>SUM(D229:D255)</f>
        <v>1185.1591000000001</v>
      </c>
      <c r="E227" s="87">
        <f>SUM(E229:E255)</f>
        <v>84117</v>
      </c>
      <c r="F227" s="38">
        <f>SUM(F229:F255)</f>
        <v>47211010</v>
      </c>
      <c r="G227" s="42"/>
      <c r="H227" s="38">
        <f>SUM(H229:H255)</f>
        <v>32676860</v>
      </c>
      <c r="I227" s="8">
        <f>SUM(I229:I255)</f>
        <v>14534150</v>
      </c>
      <c r="J227" s="8"/>
      <c r="K227" s="10"/>
      <c r="L227" s="8">
        <f>SUM(L229:L255)</f>
        <v>28837713.760908481</v>
      </c>
      <c r="M227" s="10"/>
      <c r="N227" s="69">
        <f t="shared" si="39"/>
        <v>28837713.760908481</v>
      </c>
    </row>
    <row r="228" spans="1:14" x14ac:dyDescent="0.25">
      <c r="A228" s="68"/>
      <c r="B228" s="52" t="s">
        <v>26</v>
      </c>
      <c r="C228" s="36">
        <v>2</v>
      </c>
      <c r="D228" s="56">
        <v>0</v>
      </c>
      <c r="E228" s="88"/>
      <c r="F228" s="51"/>
      <c r="G228" s="42">
        <v>25</v>
      </c>
      <c r="H228" s="51">
        <f>F232*G228/100</f>
        <v>7267075</v>
      </c>
      <c r="I228" s="10">
        <f t="shared" ref="I228:I255" si="40">F228-H228</f>
        <v>-7267075</v>
      </c>
      <c r="J228" s="10"/>
      <c r="K228" s="10"/>
      <c r="L228" s="10"/>
      <c r="M228" s="10">
        <f>($L$7*$L$8*E226/$L$10)+($L$7*$L$9*D226/$L$11)</f>
        <v>40907543.715467945</v>
      </c>
      <c r="N228" s="73">
        <f t="shared" si="39"/>
        <v>40907543.715467945</v>
      </c>
    </row>
    <row r="229" spans="1:14" x14ac:dyDescent="0.25">
      <c r="A229" s="68"/>
      <c r="B229" s="52" t="s">
        <v>148</v>
      </c>
      <c r="C229" s="36">
        <v>4</v>
      </c>
      <c r="D229" s="56">
        <f>40.607+12.97</f>
        <v>53.576999999999998</v>
      </c>
      <c r="E229" s="84">
        <v>2059</v>
      </c>
      <c r="F229" s="120">
        <v>528430</v>
      </c>
      <c r="G229" s="42">
        <v>100</v>
      </c>
      <c r="H229" s="51">
        <f>F229*G229/100</f>
        <v>528430</v>
      </c>
      <c r="I229" s="10">
        <f t="shared" si="40"/>
        <v>0</v>
      </c>
      <c r="J229" s="10">
        <f t="shared" ref="J229:J255" si="41">F229/E229</f>
        <v>256.64400194269064</v>
      </c>
      <c r="K229" s="10">
        <f t="shared" ref="K229:K255" si="42">$J$11*$J$19-J229</f>
        <v>528.76930564964755</v>
      </c>
      <c r="L229" s="10">
        <f t="shared" ref="L229:L255" si="43">IF(K229&gt;0,$J$7*$J$8*(K229/$K$19),0)+$J$7*$J$9*(E229/$E$19)+$J$7*$J$10*(D229/$D$19)</f>
        <v>1019898.2731069203</v>
      </c>
      <c r="M229" s="10"/>
      <c r="N229" s="73">
        <f t="shared" si="39"/>
        <v>1019898.2731069203</v>
      </c>
    </row>
    <row r="230" spans="1:14" x14ac:dyDescent="0.25">
      <c r="A230" s="68"/>
      <c r="B230" s="52" t="s">
        <v>149</v>
      </c>
      <c r="C230" s="36">
        <v>4</v>
      </c>
      <c r="D230" s="56">
        <f>32.3264+4.94</f>
        <v>37.266399999999997</v>
      </c>
      <c r="E230" s="84">
        <v>2269</v>
      </c>
      <c r="F230" s="120">
        <v>401660</v>
      </c>
      <c r="G230" s="42">
        <v>100</v>
      </c>
      <c r="H230" s="51">
        <f t="shared" ref="H230:H255" si="44">F230*G230/100</f>
        <v>401660</v>
      </c>
      <c r="I230" s="10">
        <f t="shared" si="40"/>
        <v>0</v>
      </c>
      <c r="J230" s="10">
        <f t="shared" si="41"/>
        <v>177.02071397091228</v>
      </c>
      <c r="K230" s="10">
        <f t="shared" si="42"/>
        <v>608.39259362142582</v>
      </c>
      <c r="L230" s="10">
        <f t="shared" si="43"/>
        <v>1090405.7583856138</v>
      </c>
      <c r="M230" s="10"/>
      <c r="N230" s="73">
        <f t="shared" si="39"/>
        <v>1090405.7583856138</v>
      </c>
    </row>
    <row r="231" spans="1:14" x14ac:dyDescent="0.25">
      <c r="A231" s="68"/>
      <c r="B231" s="52" t="s">
        <v>889</v>
      </c>
      <c r="C231" s="36">
        <v>4</v>
      </c>
      <c r="D231" s="56">
        <v>42.942499999999995</v>
      </c>
      <c r="E231" s="84">
        <v>4181</v>
      </c>
      <c r="F231" s="120">
        <v>1957730</v>
      </c>
      <c r="G231" s="42">
        <v>100</v>
      </c>
      <c r="H231" s="51">
        <f t="shared" si="44"/>
        <v>1957730</v>
      </c>
      <c r="I231" s="10">
        <f t="shared" si="40"/>
        <v>0</v>
      </c>
      <c r="J231" s="10">
        <f t="shared" si="41"/>
        <v>468.24443912939489</v>
      </c>
      <c r="K231" s="10">
        <f t="shared" si="42"/>
        <v>317.16886846294324</v>
      </c>
      <c r="L231" s="10">
        <f t="shared" si="43"/>
        <v>958416.24588345189</v>
      </c>
      <c r="M231" s="10"/>
      <c r="N231" s="73">
        <f t="shared" si="39"/>
        <v>958416.24588345189</v>
      </c>
    </row>
    <row r="232" spans="1:14" x14ac:dyDescent="0.25">
      <c r="A232" s="68"/>
      <c r="B232" s="52" t="s">
        <v>888</v>
      </c>
      <c r="C232" s="36">
        <v>3</v>
      </c>
      <c r="D232" s="55">
        <v>83.171599999999998</v>
      </c>
      <c r="E232" s="84">
        <v>17412</v>
      </c>
      <c r="F232" s="120">
        <v>29068300</v>
      </c>
      <c r="G232" s="42">
        <v>50</v>
      </c>
      <c r="H232" s="51">
        <f>F232*G232/100</f>
        <v>14534150</v>
      </c>
      <c r="I232" s="10">
        <f t="shared" si="40"/>
        <v>14534150</v>
      </c>
      <c r="J232" s="10">
        <f t="shared" si="41"/>
        <v>1669.4406156673558</v>
      </c>
      <c r="K232" s="10">
        <f t="shared" si="42"/>
        <v>-884.02730807501769</v>
      </c>
      <c r="L232" s="10">
        <f t="shared" si="43"/>
        <v>2106221.9676780635</v>
      </c>
      <c r="M232" s="10"/>
      <c r="N232" s="73">
        <f t="shared" si="39"/>
        <v>2106221.9676780635</v>
      </c>
    </row>
    <row r="233" spans="1:14" x14ac:dyDescent="0.25">
      <c r="A233" s="68"/>
      <c r="B233" s="52" t="s">
        <v>151</v>
      </c>
      <c r="C233" s="36">
        <v>4</v>
      </c>
      <c r="D233" s="56">
        <v>49.081599999999995</v>
      </c>
      <c r="E233" s="84">
        <v>3184</v>
      </c>
      <c r="F233" s="120">
        <v>504360</v>
      </c>
      <c r="G233" s="42">
        <v>100</v>
      </c>
      <c r="H233" s="51">
        <f t="shared" si="44"/>
        <v>504360</v>
      </c>
      <c r="I233" s="10">
        <f t="shared" si="40"/>
        <v>0</v>
      </c>
      <c r="J233" s="10">
        <f t="shared" si="41"/>
        <v>158.40452261306532</v>
      </c>
      <c r="K233" s="10">
        <f t="shared" si="42"/>
        <v>627.00878497927283</v>
      </c>
      <c r="L233" s="10">
        <f t="shared" si="43"/>
        <v>1245758.7531661689</v>
      </c>
      <c r="M233" s="10"/>
      <c r="N233" s="73">
        <f t="shared" si="39"/>
        <v>1245758.7531661689</v>
      </c>
    </row>
    <row r="234" spans="1:14" x14ac:dyDescent="0.25">
      <c r="A234" s="68"/>
      <c r="B234" s="52" t="s">
        <v>152</v>
      </c>
      <c r="C234" s="36">
        <v>4</v>
      </c>
      <c r="D234" s="56">
        <v>28.877700000000001</v>
      </c>
      <c r="E234" s="84">
        <v>1545</v>
      </c>
      <c r="F234" s="120">
        <v>322860</v>
      </c>
      <c r="G234" s="42">
        <v>100</v>
      </c>
      <c r="H234" s="51">
        <f t="shared" si="44"/>
        <v>322860</v>
      </c>
      <c r="I234" s="10">
        <f t="shared" si="40"/>
        <v>0</v>
      </c>
      <c r="J234" s="10">
        <f t="shared" si="41"/>
        <v>208.97087378640776</v>
      </c>
      <c r="K234" s="10">
        <f t="shared" si="42"/>
        <v>576.44243380593036</v>
      </c>
      <c r="L234" s="10">
        <f t="shared" si="43"/>
        <v>949459.45712505712</v>
      </c>
      <c r="M234" s="10"/>
      <c r="N234" s="73">
        <f t="shared" si="39"/>
        <v>949459.45712505712</v>
      </c>
    </row>
    <row r="235" spans="1:14" x14ac:dyDescent="0.25">
      <c r="A235" s="68"/>
      <c r="B235" s="52" t="s">
        <v>153</v>
      </c>
      <c r="C235" s="36">
        <v>4</v>
      </c>
      <c r="D235" s="56">
        <v>23.430599999999998</v>
      </c>
      <c r="E235" s="84">
        <v>1087</v>
      </c>
      <c r="F235" s="120">
        <v>302550</v>
      </c>
      <c r="G235" s="42">
        <v>100</v>
      </c>
      <c r="H235" s="51">
        <f t="shared" si="44"/>
        <v>302550</v>
      </c>
      <c r="I235" s="10">
        <f t="shared" si="40"/>
        <v>0</v>
      </c>
      <c r="J235" s="10">
        <f t="shared" si="41"/>
        <v>278.33486660533578</v>
      </c>
      <c r="K235" s="10">
        <f t="shared" si="42"/>
        <v>507.07844098700235</v>
      </c>
      <c r="L235" s="10">
        <f t="shared" si="43"/>
        <v>800300.05857966456</v>
      </c>
      <c r="M235" s="10"/>
      <c r="N235" s="73">
        <f t="shared" si="39"/>
        <v>800300.05857966456</v>
      </c>
    </row>
    <row r="236" spans="1:14" x14ac:dyDescent="0.25">
      <c r="A236" s="68"/>
      <c r="B236" s="52" t="s">
        <v>154</v>
      </c>
      <c r="C236" s="36">
        <v>4</v>
      </c>
      <c r="D236" s="56">
        <v>31.651100000000003</v>
      </c>
      <c r="E236" s="84">
        <v>2703</v>
      </c>
      <c r="F236" s="120">
        <v>762950</v>
      </c>
      <c r="G236" s="42">
        <v>100</v>
      </c>
      <c r="H236" s="51">
        <f t="shared" si="44"/>
        <v>762950</v>
      </c>
      <c r="I236" s="10">
        <f t="shared" si="40"/>
        <v>0</v>
      </c>
      <c r="J236" s="10">
        <f t="shared" si="41"/>
        <v>282.26045135035145</v>
      </c>
      <c r="K236" s="10">
        <f t="shared" si="42"/>
        <v>503.15285624198668</v>
      </c>
      <c r="L236" s="10">
        <f t="shared" si="43"/>
        <v>992507.95426178526</v>
      </c>
      <c r="M236" s="10"/>
      <c r="N236" s="73">
        <f t="shared" si="39"/>
        <v>992507.95426178526</v>
      </c>
    </row>
    <row r="237" spans="1:14" x14ac:dyDescent="0.25">
      <c r="A237" s="68"/>
      <c r="B237" s="52" t="s">
        <v>155</v>
      </c>
      <c r="C237" s="36">
        <v>4</v>
      </c>
      <c r="D237" s="56">
        <v>33.021000000000001</v>
      </c>
      <c r="E237" s="84">
        <v>1510</v>
      </c>
      <c r="F237" s="120">
        <v>283860</v>
      </c>
      <c r="G237" s="42">
        <v>100</v>
      </c>
      <c r="H237" s="51">
        <f t="shared" si="44"/>
        <v>283860</v>
      </c>
      <c r="I237" s="10">
        <f t="shared" si="40"/>
        <v>0</v>
      </c>
      <c r="J237" s="10">
        <f t="shared" si="41"/>
        <v>187.98675496688742</v>
      </c>
      <c r="K237" s="10">
        <f t="shared" si="42"/>
        <v>597.42655262545077</v>
      </c>
      <c r="L237" s="10">
        <f t="shared" si="43"/>
        <v>983461.01491173368</v>
      </c>
      <c r="M237" s="10"/>
      <c r="N237" s="73">
        <f t="shared" si="39"/>
        <v>983461.01491173368</v>
      </c>
    </row>
    <row r="238" spans="1:14" x14ac:dyDescent="0.25">
      <c r="A238" s="68"/>
      <c r="B238" s="52" t="s">
        <v>156</v>
      </c>
      <c r="C238" s="36">
        <v>4</v>
      </c>
      <c r="D238" s="56">
        <f>59.4718-12.97</f>
        <v>46.501800000000003</v>
      </c>
      <c r="E238" s="84">
        <v>1981</v>
      </c>
      <c r="F238" s="120">
        <v>323740</v>
      </c>
      <c r="G238" s="42">
        <v>100</v>
      </c>
      <c r="H238" s="51">
        <f t="shared" si="44"/>
        <v>323740</v>
      </c>
      <c r="I238" s="10">
        <f t="shared" si="40"/>
        <v>0</v>
      </c>
      <c r="J238" s="10">
        <f t="shared" si="41"/>
        <v>163.42251388187785</v>
      </c>
      <c r="K238" s="10">
        <f t="shared" si="42"/>
        <v>621.99079371046025</v>
      </c>
      <c r="L238" s="10">
        <f t="shared" si="43"/>
        <v>1103559.3106373192</v>
      </c>
      <c r="M238" s="10"/>
      <c r="N238" s="73">
        <f t="shared" si="39"/>
        <v>1103559.3106373192</v>
      </c>
    </row>
    <row r="239" spans="1:14" x14ac:dyDescent="0.25">
      <c r="A239" s="68"/>
      <c r="B239" s="52" t="s">
        <v>157</v>
      </c>
      <c r="C239" s="36">
        <v>4</v>
      </c>
      <c r="D239" s="55">
        <v>36.563699999999997</v>
      </c>
      <c r="E239" s="84">
        <v>4908</v>
      </c>
      <c r="F239" s="120">
        <v>1093330</v>
      </c>
      <c r="G239" s="42">
        <v>100</v>
      </c>
      <c r="H239" s="51">
        <f t="shared" si="44"/>
        <v>1093330</v>
      </c>
      <c r="I239" s="10">
        <f t="shared" si="40"/>
        <v>0</v>
      </c>
      <c r="J239" s="10">
        <f t="shared" si="41"/>
        <v>222.76487367563163</v>
      </c>
      <c r="K239" s="10">
        <f t="shared" si="42"/>
        <v>562.64843391670649</v>
      </c>
      <c r="L239" s="10">
        <f t="shared" si="43"/>
        <v>1314663.1611633485</v>
      </c>
      <c r="M239" s="10"/>
      <c r="N239" s="73">
        <f t="shared" si="39"/>
        <v>1314663.1611633485</v>
      </c>
    </row>
    <row r="240" spans="1:14" x14ac:dyDescent="0.25">
      <c r="A240" s="68"/>
      <c r="B240" s="52" t="s">
        <v>158</v>
      </c>
      <c r="C240" s="36">
        <v>4</v>
      </c>
      <c r="D240" s="56">
        <v>52.251899999999992</v>
      </c>
      <c r="E240" s="84">
        <v>4332</v>
      </c>
      <c r="F240" s="120">
        <v>889120</v>
      </c>
      <c r="G240" s="42">
        <v>100</v>
      </c>
      <c r="H240" s="51">
        <f t="shared" si="44"/>
        <v>889120</v>
      </c>
      <c r="I240" s="10">
        <f t="shared" si="40"/>
        <v>0</v>
      </c>
      <c r="J240" s="10">
        <f t="shared" si="41"/>
        <v>205.24469067405354</v>
      </c>
      <c r="K240" s="10">
        <f t="shared" si="42"/>
        <v>580.16861691828456</v>
      </c>
      <c r="L240" s="10">
        <f t="shared" si="43"/>
        <v>1320978.6984521435</v>
      </c>
      <c r="M240" s="10"/>
      <c r="N240" s="73">
        <f t="shared" si="39"/>
        <v>1320978.6984521435</v>
      </c>
    </row>
    <row r="241" spans="1:14" x14ac:dyDescent="0.25">
      <c r="A241" s="68"/>
      <c r="B241" s="52" t="s">
        <v>159</v>
      </c>
      <c r="C241" s="36">
        <v>4</v>
      </c>
      <c r="D241" s="56">
        <v>24.103600000000004</v>
      </c>
      <c r="E241" s="84">
        <v>1069</v>
      </c>
      <c r="F241" s="120">
        <v>236080</v>
      </c>
      <c r="G241" s="42">
        <v>100</v>
      </c>
      <c r="H241" s="51">
        <f t="shared" si="44"/>
        <v>236080</v>
      </c>
      <c r="I241" s="10">
        <f t="shared" si="40"/>
        <v>0</v>
      </c>
      <c r="J241" s="10">
        <f t="shared" si="41"/>
        <v>220.84190832553787</v>
      </c>
      <c r="K241" s="10">
        <f t="shared" si="42"/>
        <v>564.5713992668002</v>
      </c>
      <c r="L241" s="10">
        <f t="shared" si="43"/>
        <v>870066.61430307315</v>
      </c>
      <c r="M241" s="10"/>
      <c r="N241" s="73">
        <f t="shared" si="39"/>
        <v>870066.61430307315</v>
      </c>
    </row>
    <row r="242" spans="1:14" x14ac:dyDescent="0.25">
      <c r="A242" s="68"/>
      <c r="B242" s="52" t="s">
        <v>160</v>
      </c>
      <c r="C242" s="36">
        <v>4</v>
      </c>
      <c r="D242" s="56">
        <v>28.624899999999997</v>
      </c>
      <c r="E242" s="84">
        <v>1080</v>
      </c>
      <c r="F242" s="120">
        <v>337080</v>
      </c>
      <c r="G242" s="42">
        <v>100</v>
      </c>
      <c r="H242" s="51">
        <f t="shared" si="44"/>
        <v>337080</v>
      </c>
      <c r="I242" s="10">
        <f t="shared" si="40"/>
        <v>0</v>
      </c>
      <c r="J242" s="10">
        <f t="shared" si="41"/>
        <v>312.11111111111109</v>
      </c>
      <c r="K242" s="10">
        <f t="shared" si="42"/>
        <v>473.30219648122704</v>
      </c>
      <c r="L242" s="10">
        <f t="shared" si="43"/>
        <v>774034.34585892607</v>
      </c>
      <c r="M242" s="10"/>
      <c r="N242" s="73">
        <f t="shared" si="39"/>
        <v>774034.34585892607</v>
      </c>
    </row>
    <row r="243" spans="1:14" x14ac:dyDescent="0.25">
      <c r="A243" s="68"/>
      <c r="B243" s="52" t="s">
        <v>759</v>
      </c>
      <c r="C243" s="36">
        <v>4</v>
      </c>
      <c r="D243" s="56">
        <v>32.481199999999994</v>
      </c>
      <c r="E243" s="84">
        <v>2778</v>
      </c>
      <c r="F243" s="120">
        <v>716810</v>
      </c>
      <c r="G243" s="42">
        <v>100</v>
      </c>
      <c r="H243" s="51">
        <f t="shared" si="44"/>
        <v>716810</v>
      </c>
      <c r="I243" s="10">
        <f t="shared" si="40"/>
        <v>0</v>
      </c>
      <c r="J243" s="10">
        <f t="shared" si="41"/>
        <v>258.03095752339811</v>
      </c>
      <c r="K243" s="10">
        <f t="shared" si="42"/>
        <v>527.38235006894001</v>
      </c>
      <c r="L243" s="10">
        <f t="shared" si="43"/>
        <v>1032351.1635765886</v>
      </c>
      <c r="M243" s="10"/>
      <c r="N243" s="73">
        <f t="shared" si="39"/>
        <v>1032351.1635765886</v>
      </c>
    </row>
    <row r="244" spans="1:14" x14ac:dyDescent="0.25">
      <c r="A244" s="68"/>
      <c r="B244" s="52" t="s">
        <v>161</v>
      </c>
      <c r="C244" s="36">
        <v>4</v>
      </c>
      <c r="D244" s="56">
        <v>58.170500000000004</v>
      </c>
      <c r="E244" s="84">
        <v>3239</v>
      </c>
      <c r="F244" s="120">
        <v>427000</v>
      </c>
      <c r="G244" s="42">
        <v>100</v>
      </c>
      <c r="H244" s="51">
        <f t="shared" si="44"/>
        <v>427000</v>
      </c>
      <c r="I244" s="10">
        <f t="shared" si="40"/>
        <v>0</v>
      </c>
      <c r="J244" s="10">
        <f t="shared" si="41"/>
        <v>131.83081197900586</v>
      </c>
      <c r="K244" s="10">
        <f t="shared" si="42"/>
        <v>653.5824956133323</v>
      </c>
      <c r="L244" s="10">
        <f t="shared" si="43"/>
        <v>1310831.1879832849</v>
      </c>
      <c r="M244" s="10"/>
      <c r="N244" s="73">
        <f t="shared" si="39"/>
        <v>1310831.1879832849</v>
      </c>
    </row>
    <row r="245" spans="1:14" x14ac:dyDescent="0.25">
      <c r="A245" s="68"/>
      <c r="B245" s="52" t="s">
        <v>162</v>
      </c>
      <c r="C245" s="36">
        <v>4</v>
      </c>
      <c r="D245" s="56">
        <v>36.376199999999997</v>
      </c>
      <c r="E245" s="84">
        <v>1297</v>
      </c>
      <c r="F245" s="120">
        <v>1613810</v>
      </c>
      <c r="G245" s="42">
        <v>100</v>
      </c>
      <c r="H245" s="51">
        <f t="shared" si="44"/>
        <v>1613810</v>
      </c>
      <c r="I245" s="10">
        <f t="shared" si="40"/>
        <v>0</v>
      </c>
      <c r="J245" s="10">
        <f t="shared" si="41"/>
        <v>1244.2636854279106</v>
      </c>
      <c r="K245" s="10">
        <f t="shared" si="42"/>
        <v>-458.85037783557243</v>
      </c>
      <c r="L245" s="10">
        <f t="shared" si="43"/>
        <v>246507.60209264728</v>
      </c>
      <c r="M245" s="10"/>
      <c r="N245" s="73">
        <f t="shared" si="39"/>
        <v>246507.60209264728</v>
      </c>
    </row>
    <row r="246" spans="1:14" x14ac:dyDescent="0.25">
      <c r="A246" s="68"/>
      <c r="B246" s="52" t="s">
        <v>163</v>
      </c>
      <c r="C246" s="36">
        <v>4</v>
      </c>
      <c r="D246" s="56">
        <v>32.705100000000002</v>
      </c>
      <c r="E246" s="84">
        <v>1681</v>
      </c>
      <c r="F246" s="120">
        <v>307700</v>
      </c>
      <c r="G246" s="42">
        <v>100</v>
      </c>
      <c r="H246" s="51">
        <f t="shared" si="44"/>
        <v>307700</v>
      </c>
      <c r="I246" s="10">
        <f t="shared" si="40"/>
        <v>0</v>
      </c>
      <c r="J246" s="10">
        <f t="shared" si="41"/>
        <v>183.04580606781678</v>
      </c>
      <c r="K246" s="10">
        <f t="shared" si="42"/>
        <v>602.36750152452134</v>
      </c>
      <c r="L246" s="10">
        <f t="shared" si="43"/>
        <v>1006771.5879524485</v>
      </c>
      <c r="M246" s="10"/>
      <c r="N246" s="73">
        <f t="shared" si="39"/>
        <v>1006771.5879524485</v>
      </c>
    </row>
    <row r="247" spans="1:14" x14ac:dyDescent="0.25">
      <c r="A247" s="68"/>
      <c r="B247" s="52" t="s">
        <v>164</v>
      </c>
      <c r="C247" s="36">
        <v>4</v>
      </c>
      <c r="D247" s="56">
        <v>35.991799999999998</v>
      </c>
      <c r="E247" s="84">
        <v>1998</v>
      </c>
      <c r="F247" s="120">
        <v>700930</v>
      </c>
      <c r="G247" s="42">
        <v>100</v>
      </c>
      <c r="H247" s="51">
        <f t="shared" si="44"/>
        <v>700930</v>
      </c>
      <c r="I247" s="10">
        <f t="shared" si="40"/>
        <v>0</v>
      </c>
      <c r="J247" s="10">
        <f t="shared" si="41"/>
        <v>350.81581581581582</v>
      </c>
      <c r="K247" s="10">
        <f t="shared" si="42"/>
        <v>434.5974917765223</v>
      </c>
      <c r="L247" s="10">
        <f t="shared" si="43"/>
        <v>847017.4550097849</v>
      </c>
      <c r="M247" s="10"/>
      <c r="N247" s="73">
        <f t="shared" si="39"/>
        <v>847017.4550097849</v>
      </c>
    </row>
    <row r="248" spans="1:14" x14ac:dyDescent="0.25">
      <c r="A248" s="68"/>
      <c r="B248" s="52" t="s">
        <v>165</v>
      </c>
      <c r="C248" s="36">
        <v>4</v>
      </c>
      <c r="D248" s="56">
        <v>76.984499999999997</v>
      </c>
      <c r="E248" s="84">
        <v>4345</v>
      </c>
      <c r="F248" s="120">
        <v>1074500</v>
      </c>
      <c r="G248" s="42">
        <v>100</v>
      </c>
      <c r="H248" s="51">
        <f t="shared" si="44"/>
        <v>1074500</v>
      </c>
      <c r="I248" s="10">
        <f t="shared" si="40"/>
        <v>0</v>
      </c>
      <c r="J248" s="10">
        <f t="shared" si="41"/>
        <v>247.29574223245109</v>
      </c>
      <c r="K248" s="10">
        <f t="shared" si="42"/>
        <v>538.11756535988707</v>
      </c>
      <c r="L248" s="10">
        <f t="shared" si="43"/>
        <v>1344834.344241451</v>
      </c>
      <c r="M248" s="10"/>
      <c r="N248" s="73">
        <f t="shared" si="39"/>
        <v>1344834.344241451</v>
      </c>
    </row>
    <row r="249" spans="1:14" x14ac:dyDescent="0.25">
      <c r="A249" s="68"/>
      <c r="B249" s="52" t="s">
        <v>760</v>
      </c>
      <c r="C249" s="36">
        <v>4</v>
      </c>
      <c r="D249" s="56">
        <v>37.795300000000005</v>
      </c>
      <c r="E249" s="84">
        <v>2535</v>
      </c>
      <c r="F249" s="120">
        <v>514520</v>
      </c>
      <c r="G249" s="42">
        <v>100</v>
      </c>
      <c r="H249" s="51">
        <f t="shared" si="44"/>
        <v>514520</v>
      </c>
      <c r="I249" s="10">
        <f t="shared" si="40"/>
        <v>0</v>
      </c>
      <c r="J249" s="10">
        <f t="shared" si="41"/>
        <v>202.96646942800788</v>
      </c>
      <c r="K249" s="10">
        <f t="shared" si="42"/>
        <v>582.4468381643303</v>
      </c>
      <c r="L249" s="10">
        <f t="shared" si="43"/>
        <v>1088929.5637964155</v>
      </c>
      <c r="M249" s="10"/>
      <c r="N249" s="73">
        <f t="shared" si="39"/>
        <v>1088929.5637964155</v>
      </c>
    </row>
    <row r="250" spans="1:14" x14ac:dyDescent="0.25">
      <c r="A250" s="68"/>
      <c r="B250" s="52" t="s">
        <v>761</v>
      </c>
      <c r="C250" s="36">
        <v>4</v>
      </c>
      <c r="D250" s="56">
        <v>12.696099999999999</v>
      </c>
      <c r="E250" s="84">
        <v>641</v>
      </c>
      <c r="F250" s="120">
        <v>153560</v>
      </c>
      <c r="G250" s="42">
        <v>100</v>
      </c>
      <c r="H250" s="51">
        <f t="shared" si="44"/>
        <v>153560</v>
      </c>
      <c r="I250" s="10">
        <f t="shared" si="40"/>
        <v>0</v>
      </c>
      <c r="J250" s="10">
        <f t="shared" si="41"/>
        <v>239.56318252730108</v>
      </c>
      <c r="K250" s="10">
        <f t="shared" si="42"/>
        <v>545.85012506503699</v>
      </c>
      <c r="L250" s="10">
        <f t="shared" si="43"/>
        <v>767798.78844620916</v>
      </c>
      <c r="M250" s="10"/>
      <c r="N250" s="73">
        <f t="shared" si="39"/>
        <v>767798.78844620916</v>
      </c>
    </row>
    <row r="251" spans="1:14" x14ac:dyDescent="0.25">
      <c r="A251" s="68"/>
      <c r="B251" s="52" t="s">
        <v>166</v>
      </c>
      <c r="C251" s="36">
        <v>4</v>
      </c>
      <c r="D251" s="56">
        <v>65.192599999999999</v>
      </c>
      <c r="E251" s="84">
        <v>3907</v>
      </c>
      <c r="F251" s="120">
        <v>1705370</v>
      </c>
      <c r="G251" s="42">
        <v>100</v>
      </c>
      <c r="H251" s="51">
        <f t="shared" si="44"/>
        <v>1705370</v>
      </c>
      <c r="I251" s="10">
        <f t="shared" si="40"/>
        <v>0</v>
      </c>
      <c r="J251" s="10">
        <f t="shared" si="41"/>
        <v>436.49091374456106</v>
      </c>
      <c r="K251" s="10">
        <f t="shared" si="42"/>
        <v>348.92239384777707</v>
      </c>
      <c r="L251" s="10">
        <f t="shared" si="43"/>
        <v>1033716.9609564563</v>
      </c>
      <c r="M251" s="10"/>
      <c r="N251" s="73">
        <f t="shared" si="39"/>
        <v>1033716.9609564563</v>
      </c>
    </row>
    <row r="252" spans="1:14" x14ac:dyDescent="0.25">
      <c r="A252" s="68"/>
      <c r="B252" s="52" t="s">
        <v>167</v>
      </c>
      <c r="C252" s="36">
        <v>4</v>
      </c>
      <c r="D252" s="56">
        <v>60.270100000000006</v>
      </c>
      <c r="E252" s="84">
        <v>4117</v>
      </c>
      <c r="F252" s="120">
        <v>1082340</v>
      </c>
      <c r="G252" s="42">
        <v>100</v>
      </c>
      <c r="H252" s="51">
        <f t="shared" si="44"/>
        <v>1082340</v>
      </c>
      <c r="I252" s="10">
        <f t="shared" si="40"/>
        <v>0</v>
      </c>
      <c r="J252" s="10">
        <f t="shared" si="41"/>
        <v>262.89531212047609</v>
      </c>
      <c r="K252" s="10">
        <f t="shared" si="42"/>
        <v>522.51799547186204</v>
      </c>
      <c r="L252" s="10">
        <f t="shared" si="43"/>
        <v>1251948.4808456071</v>
      </c>
      <c r="M252" s="10"/>
      <c r="N252" s="73">
        <f t="shared" si="39"/>
        <v>1251948.4808456071</v>
      </c>
    </row>
    <row r="253" spans="1:14" x14ac:dyDescent="0.25">
      <c r="A253" s="68"/>
      <c r="B253" s="52" t="s">
        <v>168</v>
      </c>
      <c r="C253" s="36">
        <v>4</v>
      </c>
      <c r="D253" s="56">
        <v>65.196699999999993</v>
      </c>
      <c r="E253" s="84">
        <v>1548</v>
      </c>
      <c r="F253" s="120">
        <v>351690</v>
      </c>
      <c r="G253" s="42">
        <v>100</v>
      </c>
      <c r="H253" s="51">
        <f t="shared" si="44"/>
        <v>351690</v>
      </c>
      <c r="I253" s="10">
        <f t="shared" si="40"/>
        <v>0</v>
      </c>
      <c r="J253" s="10">
        <f t="shared" si="41"/>
        <v>227.18992248062017</v>
      </c>
      <c r="K253" s="10">
        <f t="shared" si="42"/>
        <v>558.22338511171802</v>
      </c>
      <c r="L253" s="10">
        <f t="shared" si="43"/>
        <v>1035539.4150021774</v>
      </c>
      <c r="M253" s="10"/>
      <c r="N253" s="73">
        <f t="shared" si="39"/>
        <v>1035539.4150021774</v>
      </c>
    </row>
    <row r="254" spans="1:14" x14ac:dyDescent="0.25">
      <c r="A254" s="68"/>
      <c r="B254" s="52" t="s">
        <v>169</v>
      </c>
      <c r="C254" s="36">
        <v>4</v>
      </c>
      <c r="D254" s="56">
        <v>32.4041</v>
      </c>
      <c r="E254" s="84">
        <v>2442</v>
      </c>
      <c r="F254" s="120">
        <v>641410</v>
      </c>
      <c r="G254" s="42">
        <v>100</v>
      </c>
      <c r="H254" s="51">
        <f t="shared" si="44"/>
        <v>641410</v>
      </c>
      <c r="I254" s="10">
        <f t="shared" si="40"/>
        <v>0</v>
      </c>
      <c r="J254" s="10">
        <f t="shared" si="41"/>
        <v>262.65765765765764</v>
      </c>
      <c r="K254" s="10">
        <f t="shared" si="42"/>
        <v>522.75564993468049</v>
      </c>
      <c r="L254" s="10">
        <f t="shared" si="43"/>
        <v>990635.82540287846</v>
      </c>
      <c r="M254" s="10"/>
      <c r="N254" s="73">
        <f t="shared" si="39"/>
        <v>990635.82540287846</v>
      </c>
    </row>
    <row r="255" spans="1:14" x14ac:dyDescent="0.25">
      <c r="A255" s="68"/>
      <c r="B255" s="52" t="s">
        <v>170</v>
      </c>
      <c r="C255" s="36">
        <v>4</v>
      </c>
      <c r="D255" s="56">
        <v>67.829499999999996</v>
      </c>
      <c r="E255" s="84">
        <v>4269</v>
      </c>
      <c r="F255" s="120">
        <v>909320</v>
      </c>
      <c r="G255" s="42">
        <v>100</v>
      </c>
      <c r="H255" s="51">
        <f t="shared" si="44"/>
        <v>909320</v>
      </c>
      <c r="I255" s="10">
        <f t="shared" si="40"/>
        <v>0</v>
      </c>
      <c r="J255" s="10">
        <f t="shared" si="41"/>
        <v>213.00538767861326</v>
      </c>
      <c r="K255" s="10">
        <f t="shared" si="42"/>
        <v>572.40791991372487</v>
      </c>
      <c r="L255" s="10">
        <f t="shared" si="43"/>
        <v>1351099.7720892574</v>
      </c>
      <c r="M255" s="10"/>
      <c r="N255" s="73">
        <f t="shared" si="39"/>
        <v>1351099.7720892574</v>
      </c>
    </row>
    <row r="256" spans="1:14" x14ac:dyDescent="0.25">
      <c r="A256" s="68"/>
      <c r="B256" s="52"/>
      <c r="C256" s="36"/>
      <c r="D256" s="56">
        <v>0</v>
      </c>
      <c r="E256" s="86"/>
      <c r="F256" s="74"/>
      <c r="G256" s="42"/>
      <c r="H256" s="74"/>
      <c r="I256" s="75"/>
      <c r="J256" s="75"/>
      <c r="K256" s="10"/>
      <c r="L256" s="10"/>
      <c r="M256" s="10"/>
      <c r="N256" s="73"/>
    </row>
    <row r="257" spans="1:14" x14ac:dyDescent="0.25">
      <c r="A257" s="71" t="s">
        <v>173</v>
      </c>
      <c r="B257" s="44" t="s">
        <v>2</v>
      </c>
      <c r="C257" s="45"/>
      <c r="D257" s="3">
        <v>923.69960000000003</v>
      </c>
      <c r="E257" s="87">
        <f>E258</f>
        <v>53977</v>
      </c>
      <c r="F257" s="38">
        <v>0</v>
      </c>
      <c r="G257" s="42"/>
      <c r="H257" s="38">
        <f>H259</f>
        <v>4279135</v>
      </c>
      <c r="I257" s="8">
        <f>I259</f>
        <v>-4279135</v>
      </c>
      <c r="J257" s="8"/>
      <c r="K257" s="10"/>
      <c r="L257" s="10"/>
      <c r="M257" s="9">
        <f>M259</f>
        <v>28660311.972322386</v>
      </c>
      <c r="N257" s="69">
        <f t="shared" ref="N257:N308" si="45">L257+M257</f>
        <v>28660311.972322386</v>
      </c>
    </row>
    <row r="258" spans="1:14" x14ac:dyDescent="0.25">
      <c r="A258" s="71" t="s">
        <v>173</v>
      </c>
      <c r="B258" s="44" t="s">
        <v>3</v>
      </c>
      <c r="C258" s="45"/>
      <c r="D258" s="3">
        <v>923.69960000000003</v>
      </c>
      <c r="E258" s="87">
        <f>SUM(E260:E282)</f>
        <v>53977</v>
      </c>
      <c r="F258" s="38">
        <f>SUM(F260:F282)</f>
        <v>25213250</v>
      </c>
      <c r="G258" s="42"/>
      <c r="H258" s="38">
        <f>SUM(H260:H282)</f>
        <v>16654980</v>
      </c>
      <c r="I258" s="8">
        <f>SUM(I260:I282)</f>
        <v>8558270</v>
      </c>
      <c r="J258" s="8"/>
      <c r="K258" s="10"/>
      <c r="L258" s="8">
        <f>SUM(L260:L282)</f>
        <v>23759035.241795875</v>
      </c>
      <c r="M258" s="10"/>
      <c r="N258" s="69">
        <f t="shared" si="45"/>
        <v>23759035.241795875</v>
      </c>
    </row>
    <row r="259" spans="1:14" x14ac:dyDescent="0.25">
      <c r="A259" s="68"/>
      <c r="B259" s="52" t="s">
        <v>26</v>
      </c>
      <c r="C259" s="36">
        <v>2</v>
      </c>
      <c r="D259" s="56">
        <v>0</v>
      </c>
      <c r="E259" s="88"/>
      <c r="F259" s="51">
        <v>0</v>
      </c>
      <c r="G259" s="42">
        <v>25</v>
      </c>
      <c r="H259" s="51">
        <f>F263*G259/100</f>
        <v>4279135</v>
      </c>
      <c r="I259" s="10">
        <f t="shared" ref="I259:I282" si="46">F259-H259</f>
        <v>-4279135</v>
      </c>
      <c r="J259" s="10"/>
      <c r="K259" s="10"/>
      <c r="L259" s="10"/>
      <c r="M259" s="10">
        <f>($L$7*$L$8*E257/$L$10)+($L$7*$L$9*D257/$L$11)</f>
        <v>28660311.972322386</v>
      </c>
      <c r="N259" s="73">
        <f t="shared" si="45"/>
        <v>28660311.972322386</v>
      </c>
    </row>
    <row r="260" spans="1:14" x14ac:dyDescent="0.25">
      <c r="A260" s="68"/>
      <c r="B260" s="52" t="s">
        <v>174</v>
      </c>
      <c r="C260" s="36">
        <v>4</v>
      </c>
      <c r="D260" s="56">
        <v>31.286999999999999</v>
      </c>
      <c r="E260" s="84">
        <v>1841</v>
      </c>
      <c r="F260" s="120">
        <v>316310</v>
      </c>
      <c r="G260" s="42">
        <v>100</v>
      </c>
      <c r="H260" s="51">
        <f t="shared" ref="H260:H282" si="47">F260*G260/100</f>
        <v>316310</v>
      </c>
      <c r="I260" s="10">
        <f t="shared" si="46"/>
        <v>0</v>
      </c>
      <c r="J260" s="10">
        <f t="shared" ref="J260:J282" si="48">F260/E260</f>
        <v>171.81423139598044</v>
      </c>
      <c r="K260" s="10">
        <f t="shared" ref="K260:K282" si="49">$J$11*$J$19-J260</f>
        <v>613.59907619635771</v>
      </c>
      <c r="L260" s="10">
        <f t="shared" ref="L260:L282" si="50">IF(K260&gt;0,$J$7*$J$8*(K260/$K$19),0)+$J$7*$J$9*(E260/$E$19)+$J$7*$J$10*(D260/$D$19)</f>
        <v>1033259.956731273</v>
      </c>
      <c r="M260" s="10"/>
      <c r="N260" s="73">
        <f t="shared" si="45"/>
        <v>1033259.956731273</v>
      </c>
    </row>
    <row r="261" spans="1:14" x14ac:dyDescent="0.25">
      <c r="A261" s="68"/>
      <c r="B261" s="52" t="s">
        <v>762</v>
      </c>
      <c r="C261" s="36">
        <v>4</v>
      </c>
      <c r="D261" s="56">
        <v>45.492799999999995</v>
      </c>
      <c r="E261" s="84">
        <v>2212</v>
      </c>
      <c r="F261" s="120">
        <v>322950</v>
      </c>
      <c r="G261" s="42">
        <v>100</v>
      </c>
      <c r="H261" s="51">
        <f t="shared" si="47"/>
        <v>322950</v>
      </c>
      <c r="I261" s="10">
        <f t="shared" si="46"/>
        <v>0</v>
      </c>
      <c r="J261" s="10">
        <f t="shared" si="48"/>
        <v>145.99909584086799</v>
      </c>
      <c r="K261" s="10">
        <f t="shared" si="49"/>
        <v>639.41421175147013</v>
      </c>
      <c r="L261" s="10">
        <f t="shared" si="50"/>
        <v>1146349.2904707943</v>
      </c>
      <c r="M261" s="10"/>
      <c r="N261" s="73">
        <f t="shared" si="45"/>
        <v>1146349.2904707943</v>
      </c>
    </row>
    <row r="262" spans="1:14" x14ac:dyDescent="0.25">
      <c r="A262" s="68"/>
      <c r="B262" s="52" t="s">
        <v>175</v>
      </c>
      <c r="C262" s="36">
        <v>4</v>
      </c>
      <c r="D262" s="56">
        <v>49.9925</v>
      </c>
      <c r="E262" s="84">
        <v>1819</v>
      </c>
      <c r="F262" s="120">
        <v>329150</v>
      </c>
      <c r="G262" s="42">
        <v>100</v>
      </c>
      <c r="H262" s="51">
        <f t="shared" si="47"/>
        <v>329150</v>
      </c>
      <c r="I262" s="10">
        <f t="shared" si="46"/>
        <v>0</v>
      </c>
      <c r="J262" s="10">
        <f t="shared" si="48"/>
        <v>180.95107201759208</v>
      </c>
      <c r="K262" s="10">
        <f t="shared" si="49"/>
        <v>604.46223557474605</v>
      </c>
      <c r="L262" s="10">
        <f t="shared" si="50"/>
        <v>1075378.7562551762</v>
      </c>
      <c r="M262" s="10"/>
      <c r="N262" s="73">
        <f t="shared" si="45"/>
        <v>1075378.7562551762</v>
      </c>
    </row>
    <row r="263" spans="1:14" x14ac:dyDescent="0.25">
      <c r="A263" s="68"/>
      <c r="B263" s="52" t="s">
        <v>890</v>
      </c>
      <c r="C263" s="36">
        <v>3</v>
      </c>
      <c r="D263" s="56">
        <v>146.12969999999999</v>
      </c>
      <c r="E263" s="84">
        <v>13674</v>
      </c>
      <c r="F263" s="120">
        <v>17116540</v>
      </c>
      <c r="G263" s="42">
        <v>50</v>
      </c>
      <c r="H263" s="51">
        <f t="shared" si="47"/>
        <v>8558270</v>
      </c>
      <c r="I263" s="10">
        <f t="shared" si="46"/>
        <v>8558270</v>
      </c>
      <c r="J263" s="10">
        <f t="shared" si="48"/>
        <v>1251.7580810296913</v>
      </c>
      <c r="K263" s="10">
        <f t="shared" si="49"/>
        <v>-466.34477343735318</v>
      </c>
      <c r="L263" s="10">
        <f t="shared" si="50"/>
        <v>1894022.4423660079</v>
      </c>
      <c r="M263" s="10"/>
      <c r="N263" s="73">
        <f t="shared" si="45"/>
        <v>1894022.4423660079</v>
      </c>
    </row>
    <row r="264" spans="1:14" x14ac:dyDescent="0.25">
      <c r="A264" s="68"/>
      <c r="B264" s="52" t="s">
        <v>176</v>
      </c>
      <c r="C264" s="36">
        <v>4</v>
      </c>
      <c r="D264" s="56">
        <v>44.4619</v>
      </c>
      <c r="E264" s="84">
        <v>1624</v>
      </c>
      <c r="F264" s="120">
        <v>315780</v>
      </c>
      <c r="G264" s="42">
        <v>100</v>
      </c>
      <c r="H264" s="51">
        <f t="shared" si="47"/>
        <v>315780</v>
      </c>
      <c r="I264" s="10">
        <f t="shared" si="46"/>
        <v>0</v>
      </c>
      <c r="J264" s="10">
        <f t="shared" si="48"/>
        <v>194.44581280788177</v>
      </c>
      <c r="K264" s="10">
        <f t="shared" si="49"/>
        <v>590.96749478445633</v>
      </c>
      <c r="L264" s="10">
        <f t="shared" si="50"/>
        <v>1021776.6461568341</v>
      </c>
      <c r="M264" s="10"/>
      <c r="N264" s="73">
        <f t="shared" si="45"/>
        <v>1021776.6461568341</v>
      </c>
    </row>
    <row r="265" spans="1:14" x14ac:dyDescent="0.25">
      <c r="A265" s="68"/>
      <c r="B265" s="52" t="s">
        <v>177</v>
      </c>
      <c r="C265" s="36">
        <v>4</v>
      </c>
      <c r="D265" s="56">
        <v>12.8087</v>
      </c>
      <c r="E265" s="84">
        <v>647</v>
      </c>
      <c r="F265" s="120">
        <v>244080</v>
      </c>
      <c r="G265" s="42">
        <v>100</v>
      </c>
      <c r="H265" s="51">
        <f t="shared" si="47"/>
        <v>244080</v>
      </c>
      <c r="I265" s="10">
        <f t="shared" si="46"/>
        <v>0</v>
      </c>
      <c r="J265" s="10">
        <f t="shared" si="48"/>
        <v>377.24884080370941</v>
      </c>
      <c r="K265" s="10">
        <f t="shared" si="49"/>
        <v>408.16446678862872</v>
      </c>
      <c r="L265" s="10">
        <f t="shared" si="50"/>
        <v>601877.82274801179</v>
      </c>
      <c r="M265" s="10"/>
      <c r="N265" s="73">
        <f t="shared" si="45"/>
        <v>601877.82274801179</v>
      </c>
    </row>
    <row r="266" spans="1:14" x14ac:dyDescent="0.25">
      <c r="A266" s="68"/>
      <c r="B266" s="52" t="s">
        <v>178</v>
      </c>
      <c r="C266" s="36">
        <v>4</v>
      </c>
      <c r="D266" s="56">
        <v>40.336600000000004</v>
      </c>
      <c r="E266" s="84">
        <v>1572</v>
      </c>
      <c r="F266" s="120">
        <v>140930</v>
      </c>
      <c r="G266" s="42">
        <v>100</v>
      </c>
      <c r="H266" s="51">
        <f t="shared" si="47"/>
        <v>140930</v>
      </c>
      <c r="I266" s="10">
        <f t="shared" si="46"/>
        <v>0</v>
      </c>
      <c r="J266" s="10">
        <f t="shared" si="48"/>
        <v>89.650127226463098</v>
      </c>
      <c r="K266" s="10">
        <f t="shared" si="49"/>
        <v>695.76318036587509</v>
      </c>
      <c r="L266" s="10">
        <f t="shared" si="50"/>
        <v>1131002.949084827</v>
      </c>
      <c r="M266" s="10"/>
      <c r="N266" s="73">
        <f t="shared" si="45"/>
        <v>1131002.949084827</v>
      </c>
    </row>
    <row r="267" spans="1:14" x14ac:dyDescent="0.25">
      <c r="A267" s="68"/>
      <c r="B267" s="52" t="s">
        <v>763</v>
      </c>
      <c r="C267" s="36">
        <v>4</v>
      </c>
      <c r="D267" s="56">
        <v>44.004200000000004</v>
      </c>
      <c r="E267" s="84">
        <v>2216</v>
      </c>
      <c r="F267" s="120">
        <v>647750</v>
      </c>
      <c r="G267" s="42">
        <v>100</v>
      </c>
      <c r="H267" s="51">
        <f t="shared" si="47"/>
        <v>647750</v>
      </c>
      <c r="I267" s="10">
        <f t="shared" si="46"/>
        <v>0</v>
      </c>
      <c r="J267" s="10">
        <f t="shared" si="48"/>
        <v>292.30595667870034</v>
      </c>
      <c r="K267" s="10">
        <f t="shared" si="49"/>
        <v>493.10735091363779</v>
      </c>
      <c r="L267" s="10">
        <f t="shared" si="50"/>
        <v>965010.02764650225</v>
      </c>
      <c r="M267" s="10"/>
      <c r="N267" s="73">
        <f t="shared" si="45"/>
        <v>965010.02764650225</v>
      </c>
    </row>
    <row r="268" spans="1:14" x14ac:dyDescent="0.25">
      <c r="A268" s="68"/>
      <c r="B268" s="52" t="s">
        <v>179</v>
      </c>
      <c r="C268" s="36">
        <v>4</v>
      </c>
      <c r="D268" s="56">
        <v>55.929899999999996</v>
      </c>
      <c r="E268" s="84">
        <v>4968</v>
      </c>
      <c r="F268" s="120">
        <v>928420</v>
      </c>
      <c r="G268" s="42">
        <v>100</v>
      </c>
      <c r="H268" s="51">
        <f t="shared" si="47"/>
        <v>928420</v>
      </c>
      <c r="I268" s="10">
        <f t="shared" si="46"/>
        <v>0</v>
      </c>
      <c r="J268" s="10">
        <f t="shared" si="48"/>
        <v>186.88003220611915</v>
      </c>
      <c r="K268" s="10">
        <f t="shared" si="49"/>
        <v>598.53327538621897</v>
      </c>
      <c r="L268" s="10">
        <f t="shared" si="50"/>
        <v>1422072.9230868123</v>
      </c>
      <c r="M268" s="10"/>
      <c r="N268" s="73">
        <f t="shared" si="45"/>
        <v>1422072.9230868123</v>
      </c>
    </row>
    <row r="269" spans="1:14" x14ac:dyDescent="0.25">
      <c r="A269" s="68"/>
      <c r="B269" s="52" t="s">
        <v>180</v>
      </c>
      <c r="C269" s="36">
        <v>4</v>
      </c>
      <c r="D269" s="56">
        <v>46.283000000000001</v>
      </c>
      <c r="E269" s="84">
        <v>2061</v>
      </c>
      <c r="F269" s="120">
        <v>469650</v>
      </c>
      <c r="G269" s="42">
        <v>100</v>
      </c>
      <c r="H269" s="51">
        <f t="shared" si="47"/>
        <v>469650</v>
      </c>
      <c r="I269" s="10">
        <f t="shared" si="46"/>
        <v>0</v>
      </c>
      <c r="J269" s="10">
        <f t="shared" si="48"/>
        <v>227.87481804949053</v>
      </c>
      <c r="K269" s="10">
        <f t="shared" si="49"/>
        <v>557.53848954284763</v>
      </c>
      <c r="L269" s="10">
        <f t="shared" si="50"/>
        <v>1033326.0171330411</v>
      </c>
      <c r="M269" s="10"/>
      <c r="N269" s="73">
        <f t="shared" si="45"/>
        <v>1033326.0171330411</v>
      </c>
    </row>
    <row r="270" spans="1:14" x14ac:dyDescent="0.25">
      <c r="A270" s="68"/>
      <c r="B270" s="52" t="s">
        <v>181</v>
      </c>
      <c r="C270" s="36">
        <v>4</v>
      </c>
      <c r="D270" s="56">
        <v>40.415599999999998</v>
      </c>
      <c r="E270" s="84">
        <v>1530</v>
      </c>
      <c r="F270" s="120">
        <v>250140</v>
      </c>
      <c r="G270" s="42">
        <v>100</v>
      </c>
      <c r="H270" s="51">
        <f t="shared" si="47"/>
        <v>250140</v>
      </c>
      <c r="I270" s="10">
        <f t="shared" si="46"/>
        <v>0</v>
      </c>
      <c r="J270" s="10">
        <f t="shared" si="48"/>
        <v>163.49019607843138</v>
      </c>
      <c r="K270" s="10">
        <f t="shared" si="49"/>
        <v>621.92311151390675</v>
      </c>
      <c r="L270" s="10">
        <f t="shared" si="50"/>
        <v>1037247.3471451058</v>
      </c>
      <c r="M270" s="10"/>
      <c r="N270" s="73">
        <f t="shared" si="45"/>
        <v>1037247.3471451058</v>
      </c>
    </row>
    <row r="271" spans="1:14" x14ac:dyDescent="0.25">
      <c r="A271" s="68"/>
      <c r="B271" s="52" t="s">
        <v>182</v>
      </c>
      <c r="C271" s="36">
        <v>4</v>
      </c>
      <c r="D271" s="56">
        <v>11.5463</v>
      </c>
      <c r="E271" s="84">
        <v>744</v>
      </c>
      <c r="F271" s="120">
        <v>60350</v>
      </c>
      <c r="G271" s="42">
        <v>100</v>
      </c>
      <c r="H271" s="51">
        <f t="shared" si="47"/>
        <v>60350</v>
      </c>
      <c r="I271" s="10">
        <f t="shared" si="46"/>
        <v>0</v>
      </c>
      <c r="J271" s="10">
        <f t="shared" si="48"/>
        <v>81.115591397849457</v>
      </c>
      <c r="K271" s="10">
        <f t="shared" si="49"/>
        <v>704.29771619448866</v>
      </c>
      <c r="L271" s="10">
        <f t="shared" si="50"/>
        <v>967445.6066567346</v>
      </c>
      <c r="M271" s="10"/>
      <c r="N271" s="73">
        <f t="shared" si="45"/>
        <v>967445.6066567346</v>
      </c>
    </row>
    <row r="272" spans="1:14" x14ac:dyDescent="0.25">
      <c r="A272" s="68"/>
      <c r="B272" s="52" t="s">
        <v>183</v>
      </c>
      <c r="C272" s="36">
        <v>4</v>
      </c>
      <c r="D272" s="56">
        <v>52.649300000000004</v>
      </c>
      <c r="E272" s="84">
        <v>1742</v>
      </c>
      <c r="F272" s="120">
        <v>285160</v>
      </c>
      <c r="G272" s="42">
        <v>100</v>
      </c>
      <c r="H272" s="51">
        <f t="shared" si="47"/>
        <v>285160</v>
      </c>
      <c r="I272" s="10">
        <f t="shared" si="46"/>
        <v>0</v>
      </c>
      <c r="J272" s="10">
        <f t="shared" si="48"/>
        <v>163.69690011481057</v>
      </c>
      <c r="K272" s="10">
        <f t="shared" si="49"/>
        <v>621.71640747752758</v>
      </c>
      <c r="L272" s="10">
        <f t="shared" si="50"/>
        <v>1095960.3419897312</v>
      </c>
      <c r="M272" s="10"/>
      <c r="N272" s="73">
        <f t="shared" si="45"/>
        <v>1095960.3419897312</v>
      </c>
    </row>
    <row r="273" spans="1:14" x14ac:dyDescent="0.25">
      <c r="A273" s="68"/>
      <c r="B273" s="52" t="s">
        <v>184</v>
      </c>
      <c r="C273" s="36">
        <v>4</v>
      </c>
      <c r="D273" s="56">
        <v>21.676100000000002</v>
      </c>
      <c r="E273" s="84">
        <v>1818</v>
      </c>
      <c r="F273" s="120">
        <v>493210</v>
      </c>
      <c r="G273" s="42">
        <v>100</v>
      </c>
      <c r="H273" s="51">
        <f t="shared" si="47"/>
        <v>493210</v>
      </c>
      <c r="I273" s="10">
        <f t="shared" si="46"/>
        <v>0</v>
      </c>
      <c r="J273" s="10">
        <f t="shared" si="48"/>
        <v>271.29262926292631</v>
      </c>
      <c r="K273" s="10">
        <f t="shared" si="49"/>
        <v>514.12067832941182</v>
      </c>
      <c r="L273" s="10">
        <f t="shared" si="50"/>
        <v>881682.89697093074</v>
      </c>
      <c r="M273" s="10"/>
      <c r="N273" s="73">
        <f t="shared" si="45"/>
        <v>881682.89697093074</v>
      </c>
    </row>
    <row r="274" spans="1:14" x14ac:dyDescent="0.25">
      <c r="A274" s="68"/>
      <c r="B274" s="52" t="s">
        <v>185</v>
      </c>
      <c r="C274" s="36">
        <v>4</v>
      </c>
      <c r="D274" s="56">
        <v>42.465600000000009</v>
      </c>
      <c r="E274" s="84">
        <v>3136</v>
      </c>
      <c r="F274" s="120">
        <v>912360</v>
      </c>
      <c r="G274" s="42">
        <v>100</v>
      </c>
      <c r="H274" s="51">
        <f t="shared" si="47"/>
        <v>912360</v>
      </c>
      <c r="I274" s="10">
        <f t="shared" si="46"/>
        <v>0</v>
      </c>
      <c r="J274" s="10">
        <f t="shared" si="48"/>
        <v>290.93112244897958</v>
      </c>
      <c r="K274" s="10">
        <f t="shared" si="49"/>
        <v>494.48218514335855</v>
      </c>
      <c r="L274" s="10">
        <f t="shared" si="50"/>
        <v>1060345.6443031314</v>
      </c>
      <c r="M274" s="10"/>
      <c r="N274" s="73">
        <f t="shared" si="45"/>
        <v>1060345.6443031314</v>
      </c>
    </row>
    <row r="275" spans="1:14" x14ac:dyDescent="0.25">
      <c r="A275" s="68"/>
      <c r="B275" s="52" t="s">
        <v>186</v>
      </c>
      <c r="C275" s="36">
        <v>4</v>
      </c>
      <c r="D275" s="56">
        <v>18.5396</v>
      </c>
      <c r="E275" s="84">
        <v>1501</v>
      </c>
      <c r="F275" s="120">
        <v>260510</v>
      </c>
      <c r="G275" s="42">
        <v>100</v>
      </c>
      <c r="H275" s="51">
        <f t="shared" si="47"/>
        <v>260510</v>
      </c>
      <c r="I275" s="10">
        <f t="shared" si="46"/>
        <v>0</v>
      </c>
      <c r="J275" s="10">
        <f t="shared" si="48"/>
        <v>173.55762824783477</v>
      </c>
      <c r="K275" s="10">
        <f t="shared" si="49"/>
        <v>611.85567934450341</v>
      </c>
      <c r="L275" s="10">
        <f t="shared" si="50"/>
        <v>956989.92537151079</v>
      </c>
      <c r="M275" s="10"/>
      <c r="N275" s="73">
        <f t="shared" si="45"/>
        <v>956989.92537151079</v>
      </c>
    </row>
    <row r="276" spans="1:14" x14ac:dyDescent="0.25">
      <c r="A276" s="68"/>
      <c r="B276" s="52" t="s">
        <v>187</v>
      </c>
      <c r="C276" s="36">
        <v>4</v>
      </c>
      <c r="D276" s="56">
        <v>29.806500000000003</v>
      </c>
      <c r="E276" s="84">
        <v>2276</v>
      </c>
      <c r="F276" s="120">
        <v>299350</v>
      </c>
      <c r="G276" s="42">
        <v>100</v>
      </c>
      <c r="H276" s="51">
        <f t="shared" si="47"/>
        <v>299350</v>
      </c>
      <c r="I276" s="10">
        <f t="shared" si="46"/>
        <v>0</v>
      </c>
      <c r="J276" s="10">
        <f t="shared" si="48"/>
        <v>131.52460456942003</v>
      </c>
      <c r="K276" s="10">
        <f t="shared" si="49"/>
        <v>653.88870302291809</v>
      </c>
      <c r="L276" s="10">
        <f t="shared" si="50"/>
        <v>1124150.3700502072</v>
      </c>
      <c r="M276" s="10"/>
      <c r="N276" s="73">
        <f t="shared" si="45"/>
        <v>1124150.3700502072</v>
      </c>
    </row>
    <row r="277" spans="1:14" x14ac:dyDescent="0.25">
      <c r="A277" s="68"/>
      <c r="B277" s="52" t="s">
        <v>188</v>
      </c>
      <c r="C277" s="36">
        <v>4</v>
      </c>
      <c r="D277" s="56">
        <v>30.100700000000003</v>
      </c>
      <c r="E277" s="84">
        <v>1925</v>
      </c>
      <c r="F277" s="120">
        <v>355930</v>
      </c>
      <c r="G277" s="42">
        <v>100</v>
      </c>
      <c r="H277" s="51">
        <f t="shared" si="47"/>
        <v>355930</v>
      </c>
      <c r="I277" s="10">
        <f t="shared" si="46"/>
        <v>0</v>
      </c>
      <c r="J277" s="10">
        <f t="shared" si="48"/>
        <v>184.8987012987013</v>
      </c>
      <c r="K277" s="10">
        <f t="shared" si="49"/>
        <v>600.5146062936368</v>
      </c>
      <c r="L277" s="10">
        <f t="shared" si="50"/>
        <v>1022846.5777859886</v>
      </c>
      <c r="M277" s="10"/>
      <c r="N277" s="73">
        <f t="shared" si="45"/>
        <v>1022846.5777859886</v>
      </c>
    </row>
    <row r="278" spans="1:14" x14ac:dyDescent="0.25">
      <c r="A278" s="68"/>
      <c r="B278" s="52" t="s">
        <v>764</v>
      </c>
      <c r="C278" s="36">
        <v>4</v>
      </c>
      <c r="D278" s="56">
        <v>61.915500000000002</v>
      </c>
      <c r="E278" s="84">
        <v>3468</v>
      </c>
      <c r="F278" s="120">
        <v>504170</v>
      </c>
      <c r="G278" s="42">
        <v>100</v>
      </c>
      <c r="H278" s="51">
        <f t="shared" si="47"/>
        <v>504170</v>
      </c>
      <c r="I278" s="10">
        <f t="shared" si="46"/>
        <v>0</v>
      </c>
      <c r="J278" s="10">
        <f t="shared" si="48"/>
        <v>145.37773933102653</v>
      </c>
      <c r="K278" s="10">
        <f t="shared" si="49"/>
        <v>640.0355682613116</v>
      </c>
      <c r="L278" s="10">
        <f t="shared" si="50"/>
        <v>1329983.1276538651</v>
      </c>
      <c r="M278" s="10"/>
      <c r="N278" s="73">
        <f t="shared" si="45"/>
        <v>1329983.1276538651</v>
      </c>
    </row>
    <row r="279" spans="1:14" x14ac:dyDescent="0.25">
      <c r="A279" s="68"/>
      <c r="B279" s="52" t="s">
        <v>189</v>
      </c>
      <c r="C279" s="36">
        <v>4</v>
      </c>
      <c r="D279" s="56">
        <v>14.279399999999999</v>
      </c>
      <c r="E279" s="84">
        <v>767</v>
      </c>
      <c r="F279" s="120">
        <v>50740</v>
      </c>
      <c r="G279" s="42">
        <v>100</v>
      </c>
      <c r="H279" s="51">
        <f t="shared" si="47"/>
        <v>50740</v>
      </c>
      <c r="I279" s="10">
        <f t="shared" si="46"/>
        <v>0</v>
      </c>
      <c r="J279" s="10">
        <f t="shared" si="48"/>
        <v>66.15384615384616</v>
      </c>
      <c r="K279" s="10">
        <f t="shared" si="49"/>
        <v>719.25946143849194</v>
      </c>
      <c r="L279" s="10">
        <f t="shared" si="50"/>
        <v>996153.00010239705</v>
      </c>
      <c r="M279" s="10"/>
      <c r="N279" s="73">
        <f t="shared" si="45"/>
        <v>996153.00010239705</v>
      </c>
    </row>
    <row r="280" spans="1:14" x14ac:dyDescent="0.25">
      <c r="A280" s="68"/>
      <c r="B280" s="52" t="s">
        <v>190</v>
      </c>
      <c r="C280" s="36">
        <v>4</v>
      </c>
      <c r="D280" s="56">
        <v>23.324099999999998</v>
      </c>
      <c r="E280" s="84">
        <v>718</v>
      </c>
      <c r="F280" s="120">
        <v>77110</v>
      </c>
      <c r="G280" s="42">
        <v>100</v>
      </c>
      <c r="H280" s="51">
        <f t="shared" si="47"/>
        <v>77110</v>
      </c>
      <c r="I280" s="10">
        <f t="shared" si="46"/>
        <v>0</v>
      </c>
      <c r="J280" s="10">
        <f t="shared" si="48"/>
        <v>107.39554317548746</v>
      </c>
      <c r="K280" s="10">
        <f t="shared" si="49"/>
        <v>678.0177644168507</v>
      </c>
      <c r="L280" s="10">
        <f t="shared" si="50"/>
        <v>967786.44588055741</v>
      </c>
      <c r="M280" s="10"/>
      <c r="N280" s="73">
        <f t="shared" si="45"/>
        <v>967786.44588055741</v>
      </c>
    </row>
    <row r="281" spans="1:14" x14ac:dyDescent="0.25">
      <c r="A281" s="68"/>
      <c r="B281" s="52" t="s">
        <v>765</v>
      </c>
      <c r="C281" s="36">
        <v>4</v>
      </c>
      <c r="D281" s="56">
        <v>42.843400000000003</v>
      </c>
      <c r="E281" s="84">
        <v>1024</v>
      </c>
      <c r="F281" s="120">
        <v>323800</v>
      </c>
      <c r="G281" s="42">
        <v>100</v>
      </c>
      <c r="H281" s="51">
        <f t="shared" si="47"/>
        <v>323800</v>
      </c>
      <c r="I281" s="10">
        <f t="shared" si="46"/>
        <v>0</v>
      </c>
      <c r="J281" s="10">
        <f t="shared" si="48"/>
        <v>316.2109375</v>
      </c>
      <c r="K281" s="10">
        <f t="shared" si="49"/>
        <v>469.20237009233813</v>
      </c>
      <c r="L281" s="10">
        <f t="shared" si="50"/>
        <v>805304.76787327311</v>
      </c>
      <c r="M281" s="10"/>
      <c r="N281" s="73">
        <f t="shared" si="45"/>
        <v>805304.76787327311</v>
      </c>
    </row>
    <row r="282" spans="1:14" x14ac:dyDescent="0.25">
      <c r="A282" s="68"/>
      <c r="B282" s="52" t="s">
        <v>191</v>
      </c>
      <c r="C282" s="36">
        <v>4</v>
      </c>
      <c r="D282" s="56">
        <v>17.411200000000001</v>
      </c>
      <c r="E282" s="84">
        <v>694</v>
      </c>
      <c r="F282" s="120">
        <v>508860</v>
      </c>
      <c r="G282" s="42">
        <v>100</v>
      </c>
      <c r="H282" s="51">
        <f t="shared" si="47"/>
        <v>508860</v>
      </c>
      <c r="I282" s="10">
        <f t="shared" si="46"/>
        <v>0</v>
      </c>
      <c r="J282" s="10">
        <f t="shared" si="48"/>
        <v>733.22766570605188</v>
      </c>
      <c r="K282" s="10">
        <f t="shared" si="49"/>
        <v>52.185641886286248</v>
      </c>
      <c r="L282" s="10">
        <f t="shared" si="50"/>
        <v>189062.35833316424</v>
      </c>
      <c r="M282" s="10"/>
      <c r="N282" s="73">
        <f t="shared" si="45"/>
        <v>189062.35833316424</v>
      </c>
    </row>
    <row r="283" spans="1:14" x14ac:dyDescent="0.25">
      <c r="A283" s="68"/>
      <c r="B283" s="52"/>
      <c r="C283" s="36"/>
      <c r="D283" s="56">
        <v>0</v>
      </c>
      <c r="E283" s="86"/>
      <c r="F283" s="74"/>
      <c r="G283" s="42"/>
      <c r="H283" s="74"/>
      <c r="I283" s="75"/>
      <c r="J283" s="75"/>
      <c r="K283" s="10"/>
      <c r="L283" s="10"/>
      <c r="M283" s="10"/>
      <c r="N283" s="73"/>
    </row>
    <row r="284" spans="1:14" x14ac:dyDescent="0.25">
      <c r="A284" s="71" t="s">
        <v>192</v>
      </c>
      <c r="B284" s="44" t="s">
        <v>2</v>
      </c>
      <c r="C284" s="45"/>
      <c r="D284" s="3">
        <v>687.94550000000004</v>
      </c>
      <c r="E284" s="87">
        <f>E285</f>
        <v>72177</v>
      </c>
      <c r="F284" s="38">
        <v>0</v>
      </c>
      <c r="G284" s="42"/>
      <c r="H284" s="38">
        <f>H286</f>
        <v>3645970</v>
      </c>
      <c r="I284" s="8">
        <f>I286</f>
        <v>-3645970</v>
      </c>
      <c r="J284" s="8"/>
      <c r="K284" s="10"/>
      <c r="L284" s="10"/>
      <c r="M284" s="9">
        <f>M286</f>
        <v>30241847.94209069</v>
      </c>
      <c r="N284" s="69">
        <f t="shared" si="45"/>
        <v>30241847.94209069</v>
      </c>
    </row>
    <row r="285" spans="1:14" x14ac:dyDescent="0.25">
      <c r="A285" s="71" t="s">
        <v>192</v>
      </c>
      <c r="B285" s="44" t="s">
        <v>3</v>
      </c>
      <c r="C285" s="45"/>
      <c r="D285" s="3">
        <v>687.94550000000004</v>
      </c>
      <c r="E285" s="87">
        <f>SUM(E287:E311)</f>
        <v>72177</v>
      </c>
      <c r="F285" s="38">
        <f>SUM(F287:F311)</f>
        <v>43641930</v>
      </c>
      <c r="G285" s="42"/>
      <c r="H285" s="38">
        <f>SUM(H287:H311)</f>
        <v>36349990</v>
      </c>
      <c r="I285" s="8">
        <f>SUM(I287:I311)</f>
        <v>7291940</v>
      </c>
      <c r="J285" s="8"/>
      <c r="K285" s="10"/>
      <c r="L285" s="8">
        <f>SUM(L287:L311)</f>
        <v>22637623.093209699</v>
      </c>
      <c r="M285" s="10"/>
      <c r="N285" s="69">
        <f t="shared" si="45"/>
        <v>22637623.093209699</v>
      </c>
    </row>
    <row r="286" spans="1:14" x14ac:dyDescent="0.25">
      <c r="A286" s="68"/>
      <c r="B286" s="52" t="s">
        <v>26</v>
      </c>
      <c r="C286" s="36">
        <v>2</v>
      </c>
      <c r="D286" s="56">
        <v>0</v>
      </c>
      <c r="E286" s="88"/>
      <c r="F286" s="51">
        <v>0</v>
      </c>
      <c r="G286" s="42">
        <v>25</v>
      </c>
      <c r="H286" s="51">
        <f>F293*G286/100</f>
        <v>3645970</v>
      </c>
      <c r="I286" s="10">
        <f t="shared" ref="I286:I311" si="51">F286-H286</f>
        <v>-3645970</v>
      </c>
      <c r="J286" s="10"/>
      <c r="K286" s="10"/>
      <c r="L286" s="10"/>
      <c r="M286" s="10">
        <f>($L$7*$L$8*E284/$L$10)+($L$7*$L$9*D284/$L$11)</f>
        <v>30241847.94209069</v>
      </c>
      <c r="N286" s="73">
        <f t="shared" si="45"/>
        <v>30241847.94209069</v>
      </c>
    </row>
    <row r="287" spans="1:14" x14ac:dyDescent="0.25">
      <c r="A287" s="68"/>
      <c r="B287" s="52" t="s">
        <v>193</v>
      </c>
      <c r="C287" s="36">
        <v>4</v>
      </c>
      <c r="D287" s="56">
        <v>41.911499999999997</v>
      </c>
      <c r="E287" s="84">
        <v>3464</v>
      </c>
      <c r="F287" s="120">
        <v>933410</v>
      </c>
      <c r="G287" s="42">
        <v>100</v>
      </c>
      <c r="H287" s="51">
        <f t="shared" ref="H287:H311" si="52">F287*G287/100</f>
        <v>933410</v>
      </c>
      <c r="I287" s="10">
        <f t="shared" si="51"/>
        <v>0</v>
      </c>
      <c r="J287" s="10">
        <f t="shared" ref="J287:J311" si="53">F287/E287</f>
        <v>269.46016166281754</v>
      </c>
      <c r="K287" s="10">
        <f t="shared" ref="K287:K311" si="54">$J$11*$J$19-J287</f>
        <v>515.95314592952059</v>
      </c>
      <c r="L287" s="10">
        <f t="shared" ref="L287:L311" si="55">IF(K287&gt;0,$J$7*$J$8*(K287/$K$19),0)+$J$7*$J$9*(E287/$E$19)+$J$7*$J$10*(D287/$D$19)</f>
        <v>1119750.2967393466</v>
      </c>
      <c r="M287" s="10"/>
      <c r="N287" s="73">
        <f t="shared" si="45"/>
        <v>1119750.2967393466</v>
      </c>
    </row>
    <row r="288" spans="1:14" x14ac:dyDescent="0.25">
      <c r="A288" s="68"/>
      <c r="B288" s="52" t="s">
        <v>194</v>
      </c>
      <c r="C288" s="36">
        <v>4</v>
      </c>
      <c r="D288" s="56">
        <v>29.248799999999999</v>
      </c>
      <c r="E288" s="84">
        <v>1746</v>
      </c>
      <c r="F288" s="120">
        <v>362920</v>
      </c>
      <c r="G288" s="42">
        <v>100</v>
      </c>
      <c r="H288" s="51">
        <f t="shared" si="52"/>
        <v>362920</v>
      </c>
      <c r="I288" s="10">
        <f t="shared" si="51"/>
        <v>0</v>
      </c>
      <c r="J288" s="10">
        <f t="shared" si="53"/>
        <v>207.85796105383733</v>
      </c>
      <c r="K288" s="10">
        <f t="shared" si="54"/>
        <v>577.55534653850077</v>
      </c>
      <c r="L288" s="10">
        <f t="shared" si="55"/>
        <v>973373.21660157095</v>
      </c>
      <c r="M288" s="10"/>
      <c r="N288" s="73">
        <f t="shared" si="45"/>
        <v>973373.21660157095</v>
      </c>
    </row>
    <row r="289" spans="1:14" x14ac:dyDescent="0.25">
      <c r="A289" s="68"/>
      <c r="B289" s="52" t="s">
        <v>766</v>
      </c>
      <c r="C289" s="36">
        <v>4</v>
      </c>
      <c r="D289" s="56">
        <v>30.7044</v>
      </c>
      <c r="E289" s="84">
        <v>3415</v>
      </c>
      <c r="F289" s="120">
        <v>549430</v>
      </c>
      <c r="G289" s="42">
        <v>100</v>
      </c>
      <c r="H289" s="51">
        <f t="shared" si="52"/>
        <v>549430</v>
      </c>
      <c r="I289" s="10">
        <f t="shared" si="51"/>
        <v>0</v>
      </c>
      <c r="J289" s="10">
        <f t="shared" si="53"/>
        <v>160.88726207906296</v>
      </c>
      <c r="K289" s="10">
        <f t="shared" si="54"/>
        <v>624.52604551327522</v>
      </c>
      <c r="L289" s="10">
        <f t="shared" si="55"/>
        <v>1212847.1449700419</v>
      </c>
      <c r="M289" s="10"/>
      <c r="N289" s="73">
        <f t="shared" si="45"/>
        <v>1212847.1449700419</v>
      </c>
    </row>
    <row r="290" spans="1:14" x14ac:dyDescent="0.25">
      <c r="A290" s="68"/>
      <c r="B290" s="52" t="s">
        <v>195</v>
      </c>
      <c r="C290" s="36">
        <v>4</v>
      </c>
      <c r="D290" s="56">
        <v>33.053800000000003</v>
      </c>
      <c r="E290" s="84">
        <v>2708</v>
      </c>
      <c r="F290" s="120">
        <v>1841830</v>
      </c>
      <c r="G290" s="42">
        <v>100</v>
      </c>
      <c r="H290" s="51">
        <f t="shared" si="52"/>
        <v>1841830</v>
      </c>
      <c r="I290" s="10">
        <f t="shared" si="51"/>
        <v>0</v>
      </c>
      <c r="J290" s="10">
        <f t="shared" si="53"/>
        <v>680.14401772525855</v>
      </c>
      <c r="K290" s="10">
        <f t="shared" si="54"/>
        <v>105.26928986707958</v>
      </c>
      <c r="L290" s="10">
        <f t="shared" si="55"/>
        <v>514911.46039127483</v>
      </c>
      <c r="M290" s="10"/>
      <c r="N290" s="73">
        <f t="shared" si="45"/>
        <v>514911.46039127483</v>
      </c>
    </row>
    <row r="291" spans="1:14" x14ac:dyDescent="0.25">
      <c r="A291" s="68"/>
      <c r="B291" s="52" t="s">
        <v>196</v>
      </c>
      <c r="C291" s="36">
        <v>4</v>
      </c>
      <c r="D291" s="56">
        <v>24.868099999999998</v>
      </c>
      <c r="E291" s="84">
        <v>2469</v>
      </c>
      <c r="F291" s="120">
        <v>718970</v>
      </c>
      <c r="G291" s="42">
        <v>100</v>
      </c>
      <c r="H291" s="51">
        <f t="shared" si="52"/>
        <v>718970</v>
      </c>
      <c r="I291" s="10">
        <f t="shared" si="51"/>
        <v>0</v>
      </c>
      <c r="J291" s="10">
        <f t="shared" si="53"/>
        <v>291.19886593762658</v>
      </c>
      <c r="K291" s="10">
        <f t="shared" si="54"/>
        <v>494.21444165471155</v>
      </c>
      <c r="L291" s="10">
        <f t="shared" si="55"/>
        <v>936545.563336291</v>
      </c>
      <c r="M291" s="10"/>
      <c r="N291" s="73">
        <f t="shared" si="45"/>
        <v>936545.563336291</v>
      </c>
    </row>
    <row r="292" spans="1:14" x14ac:dyDescent="0.25">
      <c r="A292" s="68"/>
      <c r="B292" s="52" t="s">
        <v>197</v>
      </c>
      <c r="C292" s="36">
        <v>4</v>
      </c>
      <c r="D292" s="56">
        <v>10.051699999999999</v>
      </c>
      <c r="E292" s="84">
        <v>1501</v>
      </c>
      <c r="F292" s="120">
        <v>713570</v>
      </c>
      <c r="G292" s="42">
        <v>100</v>
      </c>
      <c r="H292" s="51">
        <f t="shared" si="52"/>
        <v>713570</v>
      </c>
      <c r="I292" s="10">
        <f t="shared" si="51"/>
        <v>0</v>
      </c>
      <c r="J292" s="10">
        <f t="shared" si="53"/>
        <v>475.39640239840105</v>
      </c>
      <c r="K292" s="10">
        <f t="shared" si="54"/>
        <v>310.01690519393708</v>
      </c>
      <c r="L292" s="10">
        <f t="shared" si="55"/>
        <v>565911.78347827028</v>
      </c>
      <c r="M292" s="10"/>
      <c r="N292" s="73">
        <f t="shared" si="45"/>
        <v>565911.78347827028</v>
      </c>
    </row>
    <row r="293" spans="1:14" x14ac:dyDescent="0.25">
      <c r="A293" s="68"/>
      <c r="B293" s="52" t="s">
        <v>891</v>
      </c>
      <c r="C293" s="36">
        <v>3</v>
      </c>
      <c r="D293" s="56">
        <v>43.259900000000002</v>
      </c>
      <c r="E293" s="84">
        <v>8062</v>
      </c>
      <c r="F293" s="120">
        <v>14583880</v>
      </c>
      <c r="G293" s="42">
        <v>50</v>
      </c>
      <c r="H293" s="51">
        <f t="shared" si="52"/>
        <v>7291940</v>
      </c>
      <c r="I293" s="10">
        <f t="shared" si="51"/>
        <v>7291940</v>
      </c>
      <c r="J293" s="10">
        <f t="shared" si="53"/>
        <v>1808.9655172413793</v>
      </c>
      <c r="K293" s="10">
        <f t="shared" si="54"/>
        <v>-1023.5522096490412</v>
      </c>
      <c r="L293" s="10">
        <f t="shared" si="55"/>
        <v>989315.54861424956</v>
      </c>
      <c r="M293" s="10"/>
      <c r="N293" s="73">
        <f t="shared" si="45"/>
        <v>989315.54861424956</v>
      </c>
    </row>
    <row r="294" spans="1:14" x14ac:dyDescent="0.25">
      <c r="A294" s="68"/>
      <c r="B294" s="52" t="s">
        <v>198</v>
      </c>
      <c r="C294" s="36">
        <v>4</v>
      </c>
      <c r="D294" s="56">
        <v>23.160100000000003</v>
      </c>
      <c r="E294" s="84">
        <v>2538</v>
      </c>
      <c r="F294" s="120">
        <v>697530</v>
      </c>
      <c r="G294" s="42">
        <v>100</v>
      </c>
      <c r="H294" s="51">
        <f t="shared" si="52"/>
        <v>697530</v>
      </c>
      <c r="I294" s="10">
        <f t="shared" si="51"/>
        <v>0</v>
      </c>
      <c r="J294" s="10">
        <f t="shared" si="53"/>
        <v>274.83451536643025</v>
      </c>
      <c r="K294" s="10">
        <f t="shared" si="54"/>
        <v>510.57879222590788</v>
      </c>
      <c r="L294" s="10">
        <f t="shared" si="55"/>
        <v>958677.82843305136</v>
      </c>
      <c r="M294" s="10"/>
      <c r="N294" s="73">
        <f t="shared" si="45"/>
        <v>958677.82843305136</v>
      </c>
    </row>
    <row r="295" spans="1:14" x14ac:dyDescent="0.25">
      <c r="A295" s="68"/>
      <c r="B295" s="52" t="s">
        <v>199</v>
      </c>
      <c r="C295" s="36">
        <v>4</v>
      </c>
      <c r="D295" s="56">
        <v>15.7385</v>
      </c>
      <c r="E295" s="84">
        <v>1139</v>
      </c>
      <c r="F295" s="120">
        <v>207230</v>
      </c>
      <c r="G295" s="42">
        <v>100</v>
      </c>
      <c r="H295" s="51">
        <f t="shared" si="52"/>
        <v>207230</v>
      </c>
      <c r="I295" s="10">
        <f t="shared" si="51"/>
        <v>0</v>
      </c>
      <c r="J295" s="10">
        <f t="shared" si="53"/>
        <v>181.9402985074627</v>
      </c>
      <c r="K295" s="10">
        <f t="shared" si="54"/>
        <v>603.47300908487546</v>
      </c>
      <c r="L295" s="10">
        <f t="shared" si="55"/>
        <v>899856.98111527355</v>
      </c>
      <c r="M295" s="10"/>
      <c r="N295" s="73">
        <f t="shared" si="45"/>
        <v>899856.98111527355</v>
      </c>
    </row>
    <row r="296" spans="1:14" x14ac:dyDescent="0.25">
      <c r="A296" s="68"/>
      <c r="B296" s="52" t="s">
        <v>200</v>
      </c>
      <c r="C296" s="36">
        <v>4</v>
      </c>
      <c r="D296" s="56">
        <v>23.650700000000001</v>
      </c>
      <c r="E296" s="84">
        <v>3180</v>
      </c>
      <c r="F296" s="120">
        <v>1695650</v>
      </c>
      <c r="G296" s="42">
        <v>100</v>
      </c>
      <c r="H296" s="51">
        <f t="shared" si="52"/>
        <v>1695650</v>
      </c>
      <c r="I296" s="10">
        <f t="shared" si="51"/>
        <v>0</v>
      </c>
      <c r="J296" s="10">
        <f t="shared" si="53"/>
        <v>533.22327044025155</v>
      </c>
      <c r="K296" s="10">
        <f t="shared" si="54"/>
        <v>252.19003715208657</v>
      </c>
      <c r="L296" s="10">
        <f t="shared" si="55"/>
        <v>715480.91932641715</v>
      </c>
      <c r="M296" s="10"/>
      <c r="N296" s="73">
        <f t="shared" si="45"/>
        <v>715480.91932641715</v>
      </c>
    </row>
    <row r="297" spans="1:14" x14ac:dyDescent="0.25">
      <c r="A297" s="68"/>
      <c r="B297" s="52" t="s">
        <v>201</v>
      </c>
      <c r="C297" s="36">
        <v>4</v>
      </c>
      <c r="D297" s="56">
        <v>66.461000000000013</v>
      </c>
      <c r="E297" s="84">
        <v>5906</v>
      </c>
      <c r="F297" s="120">
        <v>2489070</v>
      </c>
      <c r="G297" s="42">
        <v>100</v>
      </c>
      <c r="H297" s="51">
        <f t="shared" si="52"/>
        <v>2489070</v>
      </c>
      <c r="I297" s="10">
        <f t="shared" si="51"/>
        <v>0</v>
      </c>
      <c r="J297" s="10">
        <f t="shared" si="53"/>
        <v>421.44768032509313</v>
      </c>
      <c r="K297" s="10">
        <f t="shared" si="54"/>
        <v>363.965627267245</v>
      </c>
      <c r="L297" s="10">
        <f t="shared" si="55"/>
        <v>1269171.5286549544</v>
      </c>
      <c r="M297" s="10"/>
      <c r="N297" s="73">
        <f t="shared" si="45"/>
        <v>1269171.5286549544</v>
      </c>
    </row>
    <row r="298" spans="1:14" x14ac:dyDescent="0.25">
      <c r="A298" s="68"/>
      <c r="B298" s="52" t="s">
        <v>202</v>
      </c>
      <c r="C298" s="36">
        <v>4</v>
      </c>
      <c r="D298" s="56">
        <v>49.479700000000008</v>
      </c>
      <c r="E298" s="84">
        <v>3935</v>
      </c>
      <c r="F298" s="120">
        <v>1153070</v>
      </c>
      <c r="G298" s="42">
        <v>100</v>
      </c>
      <c r="H298" s="51">
        <f t="shared" si="52"/>
        <v>1153070</v>
      </c>
      <c r="I298" s="10">
        <f t="shared" si="51"/>
        <v>0</v>
      </c>
      <c r="J298" s="10">
        <f t="shared" si="53"/>
        <v>293.02922490470138</v>
      </c>
      <c r="K298" s="10">
        <f t="shared" si="54"/>
        <v>492.38408268763675</v>
      </c>
      <c r="L298" s="10">
        <f t="shared" si="55"/>
        <v>1163947.1058197184</v>
      </c>
      <c r="M298" s="10"/>
      <c r="N298" s="73">
        <f t="shared" si="45"/>
        <v>1163947.1058197184</v>
      </c>
    </row>
    <row r="299" spans="1:14" x14ac:dyDescent="0.25">
      <c r="A299" s="68"/>
      <c r="B299" s="52" t="s">
        <v>203</v>
      </c>
      <c r="C299" s="36">
        <v>4</v>
      </c>
      <c r="D299" s="56">
        <v>31.819799999999997</v>
      </c>
      <c r="E299" s="84">
        <v>2456</v>
      </c>
      <c r="F299" s="120">
        <v>1358570</v>
      </c>
      <c r="G299" s="42">
        <v>100</v>
      </c>
      <c r="H299" s="51">
        <f t="shared" si="52"/>
        <v>1358570</v>
      </c>
      <c r="I299" s="10">
        <f t="shared" si="51"/>
        <v>0</v>
      </c>
      <c r="J299" s="10">
        <f t="shared" si="53"/>
        <v>553.16368078175901</v>
      </c>
      <c r="K299" s="10">
        <f t="shared" si="54"/>
        <v>232.24962681057912</v>
      </c>
      <c r="L299" s="10">
        <f t="shared" si="55"/>
        <v>638258.1939336193</v>
      </c>
      <c r="M299" s="10"/>
      <c r="N299" s="73">
        <f t="shared" si="45"/>
        <v>638258.1939336193</v>
      </c>
    </row>
    <row r="300" spans="1:14" x14ac:dyDescent="0.25">
      <c r="A300" s="68"/>
      <c r="B300" s="52" t="s">
        <v>767</v>
      </c>
      <c r="C300" s="36">
        <v>4</v>
      </c>
      <c r="D300" s="56">
        <v>13.022600000000001</v>
      </c>
      <c r="E300" s="84">
        <v>1501</v>
      </c>
      <c r="F300" s="120">
        <v>496280</v>
      </c>
      <c r="G300" s="42">
        <v>100</v>
      </c>
      <c r="H300" s="51">
        <f t="shared" si="52"/>
        <v>496280</v>
      </c>
      <c r="I300" s="10">
        <f t="shared" si="51"/>
        <v>0</v>
      </c>
      <c r="J300" s="10">
        <f t="shared" si="53"/>
        <v>330.63291139240505</v>
      </c>
      <c r="K300" s="10">
        <f t="shared" si="54"/>
        <v>454.78039619993308</v>
      </c>
      <c r="L300" s="10">
        <f t="shared" si="55"/>
        <v>750208.8374369262</v>
      </c>
      <c r="M300" s="10"/>
      <c r="N300" s="73">
        <f t="shared" si="45"/>
        <v>750208.8374369262</v>
      </c>
    </row>
    <row r="301" spans="1:14" x14ac:dyDescent="0.25">
      <c r="A301" s="68"/>
      <c r="B301" s="52" t="s">
        <v>204</v>
      </c>
      <c r="C301" s="36">
        <v>4</v>
      </c>
      <c r="D301" s="56">
        <v>32.696100000000001</v>
      </c>
      <c r="E301" s="84">
        <v>2792</v>
      </c>
      <c r="F301" s="120">
        <v>378600</v>
      </c>
      <c r="G301" s="42">
        <v>100</v>
      </c>
      <c r="H301" s="51">
        <f t="shared" si="52"/>
        <v>378600</v>
      </c>
      <c r="I301" s="10">
        <f t="shared" si="51"/>
        <v>0</v>
      </c>
      <c r="J301" s="10">
        <f t="shared" si="53"/>
        <v>135.60171919770772</v>
      </c>
      <c r="K301" s="10">
        <f t="shared" si="54"/>
        <v>649.81158839463046</v>
      </c>
      <c r="L301" s="10">
        <f t="shared" si="55"/>
        <v>1182887.0897780024</v>
      </c>
      <c r="M301" s="10"/>
      <c r="N301" s="73">
        <f t="shared" si="45"/>
        <v>1182887.0897780024</v>
      </c>
    </row>
    <row r="302" spans="1:14" x14ac:dyDescent="0.25">
      <c r="A302" s="68"/>
      <c r="B302" s="52" t="s">
        <v>205</v>
      </c>
      <c r="C302" s="36">
        <v>4</v>
      </c>
      <c r="D302" s="56">
        <v>13.414200000000001</v>
      </c>
      <c r="E302" s="84">
        <v>1461</v>
      </c>
      <c r="F302" s="120">
        <v>311440</v>
      </c>
      <c r="G302" s="42">
        <v>100</v>
      </c>
      <c r="H302" s="51">
        <f t="shared" si="52"/>
        <v>311440</v>
      </c>
      <c r="I302" s="10">
        <f t="shared" si="51"/>
        <v>0</v>
      </c>
      <c r="J302" s="10">
        <f t="shared" si="53"/>
        <v>213.1690622861054</v>
      </c>
      <c r="K302" s="10">
        <f t="shared" si="54"/>
        <v>572.24424530623276</v>
      </c>
      <c r="L302" s="10">
        <f t="shared" si="55"/>
        <v>889484.51085256936</v>
      </c>
      <c r="M302" s="10"/>
      <c r="N302" s="73">
        <f t="shared" si="45"/>
        <v>889484.51085256936</v>
      </c>
    </row>
    <row r="303" spans="1:14" x14ac:dyDescent="0.25">
      <c r="A303" s="68"/>
      <c r="B303" s="52" t="s">
        <v>768</v>
      </c>
      <c r="C303" s="36">
        <v>4</v>
      </c>
      <c r="D303" s="56">
        <v>42.579099999999997</v>
      </c>
      <c r="E303" s="84">
        <v>4118</v>
      </c>
      <c r="F303" s="120">
        <v>600280</v>
      </c>
      <c r="G303" s="42">
        <v>100</v>
      </c>
      <c r="H303" s="51">
        <f t="shared" si="52"/>
        <v>600280</v>
      </c>
      <c r="I303" s="10">
        <f t="shared" si="51"/>
        <v>0</v>
      </c>
      <c r="J303" s="10">
        <f t="shared" si="53"/>
        <v>145.76979116075765</v>
      </c>
      <c r="K303" s="10">
        <f t="shared" si="54"/>
        <v>639.64351643158045</v>
      </c>
      <c r="L303" s="10">
        <f t="shared" si="55"/>
        <v>1341498.4388007279</v>
      </c>
      <c r="M303" s="10"/>
      <c r="N303" s="73">
        <f t="shared" si="45"/>
        <v>1341498.4388007279</v>
      </c>
    </row>
    <row r="304" spans="1:14" x14ac:dyDescent="0.25">
      <c r="A304" s="68"/>
      <c r="B304" s="52" t="s">
        <v>206</v>
      </c>
      <c r="C304" s="36">
        <v>4</v>
      </c>
      <c r="D304" s="56">
        <v>14.5875</v>
      </c>
      <c r="E304" s="84">
        <v>5369</v>
      </c>
      <c r="F304" s="120">
        <v>5417340</v>
      </c>
      <c r="G304" s="42">
        <v>100</v>
      </c>
      <c r="H304" s="51">
        <f t="shared" si="52"/>
        <v>5417340</v>
      </c>
      <c r="I304" s="10">
        <f t="shared" si="51"/>
        <v>0</v>
      </c>
      <c r="J304" s="10">
        <f t="shared" si="53"/>
        <v>1009.0035388340473</v>
      </c>
      <c r="K304" s="10">
        <f t="shared" si="54"/>
        <v>-223.59023124170915</v>
      </c>
      <c r="L304" s="10">
        <f t="shared" si="55"/>
        <v>616618.12594463595</v>
      </c>
      <c r="M304" s="10"/>
      <c r="N304" s="73">
        <f t="shared" si="45"/>
        <v>616618.12594463595</v>
      </c>
    </row>
    <row r="305" spans="1:14" x14ac:dyDescent="0.25">
      <c r="A305" s="68"/>
      <c r="B305" s="52" t="s">
        <v>207</v>
      </c>
      <c r="C305" s="36">
        <v>4</v>
      </c>
      <c r="D305" s="56">
        <v>24.872399999999999</v>
      </c>
      <c r="E305" s="84">
        <v>2199</v>
      </c>
      <c r="F305" s="120">
        <v>468090</v>
      </c>
      <c r="G305" s="42">
        <v>100</v>
      </c>
      <c r="H305" s="51">
        <f t="shared" si="52"/>
        <v>468090</v>
      </c>
      <c r="I305" s="10">
        <f t="shared" si="51"/>
        <v>0</v>
      </c>
      <c r="J305" s="10">
        <f t="shared" si="53"/>
        <v>212.8649386084584</v>
      </c>
      <c r="K305" s="10">
        <f t="shared" si="54"/>
        <v>572.54836898387975</v>
      </c>
      <c r="L305" s="10">
        <f t="shared" si="55"/>
        <v>1002680.3417232804</v>
      </c>
      <c r="M305" s="10"/>
      <c r="N305" s="73">
        <f t="shared" si="45"/>
        <v>1002680.3417232804</v>
      </c>
    </row>
    <row r="306" spans="1:14" x14ac:dyDescent="0.25">
      <c r="A306" s="68"/>
      <c r="B306" s="52" t="s">
        <v>208</v>
      </c>
      <c r="C306" s="36">
        <v>4</v>
      </c>
      <c r="D306" s="56">
        <v>24.0137</v>
      </c>
      <c r="E306" s="84">
        <v>2163</v>
      </c>
      <c r="F306" s="120">
        <v>649750</v>
      </c>
      <c r="G306" s="42">
        <v>100</v>
      </c>
      <c r="H306" s="51">
        <f t="shared" si="52"/>
        <v>649750</v>
      </c>
      <c r="I306" s="10">
        <f t="shared" si="51"/>
        <v>0</v>
      </c>
      <c r="J306" s="10">
        <f t="shared" si="53"/>
        <v>300.39297272306982</v>
      </c>
      <c r="K306" s="10">
        <f t="shared" si="54"/>
        <v>485.02033486926831</v>
      </c>
      <c r="L306" s="10">
        <f t="shared" si="55"/>
        <v>890189.16039241198</v>
      </c>
      <c r="M306" s="10"/>
      <c r="N306" s="73">
        <f t="shared" si="45"/>
        <v>890189.16039241198</v>
      </c>
    </row>
    <row r="307" spans="1:14" x14ac:dyDescent="0.25">
      <c r="A307" s="68"/>
      <c r="B307" s="52" t="s">
        <v>209</v>
      </c>
      <c r="C307" s="36">
        <v>4</v>
      </c>
      <c r="D307" s="56">
        <v>25.411999999999999</v>
      </c>
      <c r="E307" s="84">
        <v>2506</v>
      </c>
      <c r="F307" s="120">
        <v>6085570</v>
      </c>
      <c r="G307" s="42">
        <v>100</v>
      </c>
      <c r="H307" s="51">
        <f t="shared" si="52"/>
        <v>6085570</v>
      </c>
      <c r="I307" s="10">
        <f t="shared" si="51"/>
        <v>0</v>
      </c>
      <c r="J307" s="10">
        <f t="shared" si="53"/>
        <v>2428.3998403830806</v>
      </c>
      <c r="K307" s="10">
        <f t="shared" si="54"/>
        <v>-1642.9865327907423</v>
      </c>
      <c r="L307" s="10">
        <f t="shared" si="55"/>
        <v>343048.25777069532</v>
      </c>
      <c r="M307" s="10"/>
      <c r="N307" s="73">
        <f t="shared" si="45"/>
        <v>343048.25777069532</v>
      </c>
    </row>
    <row r="308" spans="1:14" x14ac:dyDescent="0.25">
      <c r="A308" s="68"/>
      <c r="B308" s="52" t="s">
        <v>210</v>
      </c>
      <c r="C308" s="36">
        <v>4</v>
      </c>
      <c r="D308" s="56">
        <v>15.786300000000002</v>
      </c>
      <c r="E308" s="84">
        <v>1634</v>
      </c>
      <c r="F308" s="120">
        <v>370030</v>
      </c>
      <c r="G308" s="42">
        <v>100</v>
      </c>
      <c r="H308" s="51">
        <f t="shared" si="52"/>
        <v>370030</v>
      </c>
      <c r="I308" s="10">
        <f t="shared" si="51"/>
        <v>0</v>
      </c>
      <c r="J308" s="10">
        <f t="shared" si="53"/>
        <v>226.45654834761322</v>
      </c>
      <c r="K308" s="10">
        <f t="shared" si="54"/>
        <v>558.95675924472494</v>
      </c>
      <c r="L308" s="10">
        <f t="shared" si="55"/>
        <v>898894.62082353153</v>
      </c>
      <c r="M308" s="10"/>
      <c r="N308" s="73">
        <f t="shared" si="45"/>
        <v>898894.62082353153</v>
      </c>
    </row>
    <row r="309" spans="1:14" x14ac:dyDescent="0.25">
      <c r="A309" s="68"/>
      <c r="B309" s="52" t="s">
        <v>211</v>
      </c>
      <c r="C309" s="36">
        <v>4</v>
      </c>
      <c r="D309" s="56">
        <v>10.5017</v>
      </c>
      <c r="E309" s="84">
        <v>1167</v>
      </c>
      <c r="F309" s="120">
        <v>250820</v>
      </c>
      <c r="G309" s="42">
        <v>100</v>
      </c>
      <c r="H309" s="51">
        <f t="shared" si="52"/>
        <v>250820</v>
      </c>
      <c r="I309" s="10">
        <f t="shared" si="51"/>
        <v>0</v>
      </c>
      <c r="J309" s="10">
        <f t="shared" si="53"/>
        <v>214.92716366752356</v>
      </c>
      <c r="K309" s="10">
        <f t="shared" si="54"/>
        <v>570.48614392481454</v>
      </c>
      <c r="L309" s="10">
        <f t="shared" si="55"/>
        <v>847311.81890044233</v>
      </c>
      <c r="M309" s="10"/>
      <c r="N309" s="73">
        <f t="shared" ref="N309:N372" si="56">L309+M309</f>
        <v>847311.81890044233</v>
      </c>
    </row>
    <row r="310" spans="1:14" x14ac:dyDescent="0.25">
      <c r="A310" s="68"/>
      <c r="B310" s="52" t="s">
        <v>212</v>
      </c>
      <c r="C310" s="36">
        <v>4</v>
      </c>
      <c r="D310" s="56">
        <v>24.389000000000003</v>
      </c>
      <c r="E310" s="84">
        <v>2913</v>
      </c>
      <c r="F310" s="120">
        <v>935190</v>
      </c>
      <c r="G310" s="42">
        <v>100</v>
      </c>
      <c r="H310" s="51">
        <f t="shared" si="52"/>
        <v>935190</v>
      </c>
      <c r="I310" s="10">
        <f t="shared" si="51"/>
        <v>0</v>
      </c>
      <c r="J310" s="10">
        <f t="shared" si="53"/>
        <v>321.0401647785788</v>
      </c>
      <c r="K310" s="10">
        <f t="shared" si="54"/>
        <v>464.37314281375933</v>
      </c>
      <c r="L310" s="10">
        <f t="shared" si="55"/>
        <v>946361.13973600697</v>
      </c>
      <c r="M310" s="10"/>
      <c r="N310" s="73">
        <f t="shared" si="56"/>
        <v>946361.13973600697</v>
      </c>
    </row>
    <row r="311" spans="1:14" x14ac:dyDescent="0.25">
      <c r="A311" s="68"/>
      <c r="B311" s="52" t="s">
        <v>769</v>
      </c>
      <c r="C311" s="36">
        <v>4</v>
      </c>
      <c r="D311" s="56">
        <v>23.262899999999998</v>
      </c>
      <c r="E311" s="84">
        <v>1835</v>
      </c>
      <c r="F311" s="120">
        <v>373410</v>
      </c>
      <c r="G311" s="42">
        <v>100</v>
      </c>
      <c r="H311" s="51">
        <f t="shared" si="52"/>
        <v>373410</v>
      </c>
      <c r="I311" s="10">
        <f t="shared" si="51"/>
        <v>0</v>
      </c>
      <c r="J311" s="10">
        <f t="shared" si="53"/>
        <v>203.49318801089919</v>
      </c>
      <c r="K311" s="10">
        <f t="shared" si="54"/>
        <v>581.92011958143894</v>
      </c>
      <c r="L311" s="10">
        <f t="shared" si="55"/>
        <v>970393.17963638657</v>
      </c>
      <c r="M311" s="10"/>
      <c r="N311" s="73">
        <f t="shared" si="56"/>
        <v>970393.17963638657</v>
      </c>
    </row>
    <row r="312" spans="1:14" x14ac:dyDescent="0.25">
      <c r="A312" s="68"/>
      <c r="B312" s="52"/>
      <c r="C312" s="36"/>
      <c r="D312" s="56">
        <v>0</v>
      </c>
      <c r="E312" s="86"/>
      <c r="F312" s="74"/>
      <c r="G312" s="42"/>
      <c r="H312" s="74"/>
      <c r="I312" s="75"/>
      <c r="J312" s="75"/>
      <c r="K312" s="10"/>
      <c r="L312" s="10"/>
      <c r="M312" s="10"/>
      <c r="N312" s="73"/>
    </row>
    <row r="313" spans="1:14" x14ac:dyDescent="0.25">
      <c r="A313" s="71" t="s">
        <v>213</v>
      </c>
      <c r="B313" s="44" t="s">
        <v>2</v>
      </c>
      <c r="C313" s="45"/>
      <c r="D313" s="3">
        <v>644.12480000000005</v>
      </c>
      <c r="E313" s="87">
        <f>E314</f>
        <v>39574</v>
      </c>
      <c r="F313" s="38">
        <v>0</v>
      </c>
      <c r="G313" s="42"/>
      <c r="H313" s="38">
        <f>H315</f>
        <v>3523890</v>
      </c>
      <c r="I313" s="8">
        <f>I315</f>
        <v>-3523890</v>
      </c>
      <c r="J313" s="8"/>
      <c r="K313" s="10"/>
      <c r="L313" s="10"/>
      <c r="M313" s="9">
        <f>M315</f>
        <v>20523851.637720283</v>
      </c>
      <c r="N313" s="69">
        <f t="shared" si="56"/>
        <v>20523851.637720283</v>
      </c>
    </row>
    <row r="314" spans="1:14" x14ac:dyDescent="0.25">
      <c r="A314" s="71" t="s">
        <v>213</v>
      </c>
      <c r="B314" s="44" t="s">
        <v>3</v>
      </c>
      <c r="C314" s="45"/>
      <c r="D314" s="3">
        <v>644.12480000000005</v>
      </c>
      <c r="E314" s="87">
        <f>SUM(E316:E337)</f>
        <v>39574</v>
      </c>
      <c r="F314" s="38">
        <f>SUM(F316:F337)</f>
        <v>22763190</v>
      </c>
      <c r="G314" s="42"/>
      <c r="H314" s="38">
        <f>SUM(H316:H337)</f>
        <v>15715410</v>
      </c>
      <c r="I314" s="8">
        <f>SUM(I316:I337)</f>
        <v>7047780</v>
      </c>
      <c r="J314" s="8"/>
      <c r="K314" s="10"/>
      <c r="L314" s="8">
        <f>SUM(L316:L337)</f>
        <v>19544672.43039446</v>
      </c>
      <c r="M314" s="10"/>
      <c r="N314" s="69">
        <f t="shared" si="56"/>
        <v>19544672.43039446</v>
      </c>
    </row>
    <row r="315" spans="1:14" x14ac:dyDescent="0.25">
      <c r="A315" s="68"/>
      <c r="B315" s="52" t="s">
        <v>26</v>
      </c>
      <c r="C315" s="36">
        <v>2</v>
      </c>
      <c r="D315" s="56">
        <v>0</v>
      </c>
      <c r="E315" s="88"/>
      <c r="F315" s="51">
        <v>0</v>
      </c>
      <c r="G315" s="42">
        <v>25</v>
      </c>
      <c r="H315" s="51">
        <f>F328*G315/100</f>
        <v>3523890</v>
      </c>
      <c r="I315" s="10">
        <f t="shared" ref="I315:I337" si="57">F315-H315</f>
        <v>-3523890</v>
      </c>
      <c r="J315" s="10"/>
      <c r="K315" s="10"/>
      <c r="L315" s="10"/>
      <c r="M315" s="10">
        <f>($L$7*$L$8*E313/$L$10)+($L$7*$L$9*D313/$L$11)</f>
        <v>20523851.637720283</v>
      </c>
      <c r="N315" s="73">
        <f t="shared" si="56"/>
        <v>20523851.637720283</v>
      </c>
    </row>
    <row r="316" spans="1:14" x14ac:dyDescent="0.25">
      <c r="A316" s="68"/>
      <c r="B316" s="52" t="s">
        <v>214</v>
      </c>
      <c r="C316" s="36">
        <v>4</v>
      </c>
      <c r="D316" s="56">
        <v>39.805700000000002</v>
      </c>
      <c r="E316" s="84">
        <v>1324</v>
      </c>
      <c r="F316" s="120">
        <v>238600</v>
      </c>
      <c r="G316" s="42">
        <v>100</v>
      </c>
      <c r="H316" s="51">
        <f t="shared" ref="H316:H337" si="58">F316*G316/100</f>
        <v>238600</v>
      </c>
      <c r="I316" s="10">
        <f t="shared" si="57"/>
        <v>0</v>
      </c>
      <c r="J316" s="10">
        <f t="shared" ref="J316:J337" si="59">F316/E316</f>
        <v>180.21148036253777</v>
      </c>
      <c r="K316" s="10">
        <f t="shared" ref="K316:K337" si="60">$J$11*$J$19-J316</f>
        <v>605.2018272298003</v>
      </c>
      <c r="L316" s="10">
        <f t="shared" ref="L316:L337" si="61">IF(K316&gt;0,$J$7*$J$8*(K316/$K$19),0)+$J$7*$J$9*(E316/$E$19)+$J$7*$J$10*(D316/$D$19)</f>
        <v>993170.88126215781</v>
      </c>
      <c r="M316" s="10"/>
      <c r="N316" s="73">
        <f t="shared" si="56"/>
        <v>993170.88126215781</v>
      </c>
    </row>
    <row r="317" spans="1:14" x14ac:dyDescent="0.25">
      <c r="A317" s="68"/>
      <c r="B317" s="52" t="s">
        <v>215</v>
      </c>
      <c r="C317" s="36">
        <v>4</v>
      </c>
      <c r="D317" s="56">
        <v>50.628500000000003</v>
      </c>
      <c r="E317" s="84">
        <v>3036</v>
      </c>
      <c r="F317" s="120">
        <v>740640</v>
      </c>
      <c r="G317" s="42">
        <v>100</v>
      </c>
      <c r="H317" s="51">
        <f t="shared" si="58"/>
        <v>740640</v>
      </c>
      <c r="I317" s="10">
        <f t="shared" si="57"/>
        <v>0</v>
      </c>
      <c r="J317" s="10">
        <f t="shared" si="59"/>
        <v>243.95256916996047</v>
      </c>
      <c r="K317" s="10">
        <f t="shared" si="60"/>
        <v>541.46073842237763</v>
      </c>
      <c r="L317" s="10">
        <f t="shared" si="61"/>
        <v>1130851.3120437025</v>
      </c>
      <c r="M317" s="10"/>
      <c r="N317" s="73">
        <f t="shared" si="56"/>
        <v>1130851.3120437025</v>
      </c>
    </row>
    <row r="318" spans="1:14" x14ac:dyDescent="0.25">
      <c r="A318" s="68"/>
      <c r="B318" s="52" t="s">
        <v>54</v>
      </c>
      <c r="C318" s="36">
        <v>4</v>
      </c>
      <c r="D318" s="56">
        <v>17.781400000000001</v>
      </c>
      <c r="E318" s="84">
        <v>686</v>
      </c>
      <c r="F318" s="120">
        <v>128730</v>
      </c>
      <c r="G318" s="42">
        <v>100</v>
      </c>
      <c r="H318" s="51">
        <f t="shared" si="58"/>
        <v>128730</v>
      </c>
      <c r="I318" s="10">
        <f t="shared" si="57"/>
        <v>0</v>
      </c>
      <c r="J318" s="10">
        <f t="shared" si="59"/>
        <v>187.65306122448979</v>
      </c>
      <c r="K318" s="10">
        <f t="shared" si="60"/>
        <v>597.76024636784837</v>
      </c>
      <c r="L318" s="10">
        <f t="shared" si="61"/>
        <v>850626.91559333319</v>
      </c>
      <c r="M318" s="10"/>
      <c r="N318" s="73">
        <f t="shared" si="56"/>
        <v>850626.91559333319</v>
      </c>
    </row>
    <row r="319" spans="1:14" x14ac:dyDescent="0.25">
      <c r="A319" s="68"/>
      <c r="B319" s="52" t="s">
        <v>216</v>
      </c>
      <c r="C319" s="36">
        <v>4</v>
      </c>
      <c r="D319" s="56">
        <v>43.372099999999996</v>
      </c>
      <c r="E319" s="84">
        <v>1609</v>
      </c>
      <c r="F319" s="120">
        <v>282040</v>
      </c>
      <c r="G319" s="42">
        <v>100</v>
      </c>
      <c r="H319" s="51">
        <f t="shared" si="58"/>
        <v>282040</v>
      </c>
      <c r="I319" s="10">
        <f t="shared" si="57"/>
        <v>0</v>
      </c>
      <c r="J319" s="10">
        <f t="shared" si="59"/>
        <v>175.28899937849596</v>
      </c>
      <c r="K319" s="10">
        <f t="shared" si="60"/>
        <v>610.12430821384214</v>
      </c>
      <c r="L319" s="10">
        <f t="shared" si="61"/>
        <v>1040159.9209298603</v>
      </c>
      <c r="M319" s="10"/>
      <c r="N319" s="73">
        <f t="shared" si="56"/>
        <v>1040159.9209298603</v>
      </c>
    </row>
    <row r="320" spans="1:14" x14ac:dyDescent="0.25">
      <c r="A320" s="68"/>
      <c r="B320" s="52" t="s">
        <v>217</v>
      </c>
      <c r="C320" s="36">
        <v>4</v>
      </c>
      <c r="D320" s="56">
        <v>24.393000000000001</v>
      </c>
      <c r="E320" s="84">
        <v>992</v>
      </c>
      <c r="F320" s="120">
        <v>937490</v>
      </c>
      <c r="G320" s="42">
        <v>100</v>
      </c>
      <c r="H320" s="51">
        <f t="shared" si="58"/>
        <v>937490</v>
      </c>
      <c r="I320" s="10">
        <f t="shared" si="57"/>
        <v>0</v>
      </c>
      <c r="J320" s="10">
        <f t="shared" si="59"/>
        <v>945.05040322580646</v>
      </c>
      <c r="K320" s="10">
        <f t="shared" si="60"/>
        <v>-159.63709563346833</v>
      </c>
      <c r="L320" s="10">
        <f t="shared" si="61"/>
        <v>178357.31762401076</v>
      </c>
      <c r="M320" s="10"/>
      <c r="N320" s="73">
        <f t="shared" si="56"/>
        <v>178357.31762401076</v>
      </c>
    </row>
    <row r="321" spans="1:14" x14ac:dyDescent="0.25">
      <c r="A321" s="68"/>
      <c r="B321" s="52" t="s">
        <v>218</v>
      </c>
      <c r="C321" s="36">
        <v>4</v>
      </c>
      <c r="D321" s="56">
        <v>23.819200000000002</v>
      </c>
      <c r="E321" s="84">
        <v>1322</v>
      </c>
      <c r="F321" s="120">
        <v>354720</v>
      </c>
      <c r="G321" s="42">
        <v>100</v>
      </c>
      <c r="H321" s="51">
        <f t="shared" si="58"/>
        <v>354720</v>
      </c>
      <c r="I321" s="10">
        <f t="shared" si="57"/>
        <v>0</v>
      </c>
      <c r="J321" s="10">
        <f t="shared" si="59"/>
        <v>268.32072617246598</v>
      </c>
      <c r="K321" s="10">
        <f t="shared" si="60"/>
        <v>517.0925814198722</v>
      </c>
      <c r="L321" s="10">
        <f t="shared" si="61"/>
        <v>838685.95151087129</v>
      </c>
      <c r="M321" s="10"/>
      <c r="N321" s="73">
        <f t="shared" si="56"/>
        <v>838685.95151087129</v>
      </c>
    </row>
    <row r="322" spans="1:14" s="32" customFormat="1" x14ac:dyDescent="0.25">
      <c r="A322" s="68"/>
      <c r="B322" s="52" t="s">
        <v>219</v>
      </c>
      <c r="C322" s="36">
        <v>4</v>
      </c>
      <c r="D322" s="56">
        <v>26.022399999999998</v>
      </c>
      <c r="E322" s="84">
        <v>1052</v>
      </c>
      <c r="F322" s="121">
        <v>244570</v>
      </c>
      <c r="G322" s="42">
        <v>100</v>
      </c>
      <c r="H322" s="51">
        <f t="shared" si="58"/>
        <v>244570</v>
      </c>
      <c r="I322" s="51">
        <f t="shared" si="57"/>
        <v>0</v>
      </c>
      <c r="J322" s="51">
        <f t="shared" si="59"/>
        <v>232.4809885931559</v>
      </c>
      <c r="K322" s="51">
        <f t="shared" si="60"/>
        <v>552.93231899918226</v>
      </c>
      <c r="L322" s="51">
        <f t="shared" si="61"/>
        <v>859840.60468973732</v>
      </c>
      <c r="M322" s="51"/>
      <c r="N322" s="126">
        <f t="shared" si="56"/>
        <v>859840.60468973732</v>
      </c>
    </row>
    <row r="323" spans="1:14" x14ac:dyDescent="0.25">
      <c r="A323" s="68"/>
      <c r="B323" s="52" t="s">
        <v>213</v>
      </c>
      <c r="C323" s="36">
        <v>4</v>
      </c>
      <c r="D323" s="56">
        <v>27.476400000000002</v>
      </c>
      <c r="E323" s="84">
        <v>1501</v>
      </c>
      <c r="F323" s="120">
        <v>350060</v>
      </c>
      <c r="G323" s="42">
        <v>100</v>
      </c>
      <c r="H323" s="51">
        <f t="shared" si="58"/>
        <v>350060</v>
      </c>
      <c r="I323" s="10">
        <f t="shared" si="57"/>
        <v>0</v>
      </c>
      <c r="J323" s="10">
        <f t="shared" si="59"/>
        <v>233.217854763491</v>
      </c>
      <c r="K323" s="10">
        <f t="shared" si="60"/>
        <v>552.19545282884712</v>
      </c>
      <c r="L323" s="10">
        <f t="shared" si="61"/>
        <v>911209.14223081141</v>
      </c>
      <c r="M323" s="10"/>
      <c r="N323" s="73">
        <f t="shared" si="56"/>
        <v>911209.14223081141</v>
      </c>
    </row>
    <row r="324" spans="1:14" x14ac:dyDescent="0.25">
      <c r="A324" s="68"/>
      <c r="B324" s="52" t="s">
        <v>220</v>
      </c>
      <c r="C324" s="36">
        <v>4</v>
      </c>
      <c r="D324" s="56">
        <v>15</v>
      </c>
      <c r="E324" s="84">
        <v>512</v>
      </c>
      <c r="F324" s="120">
        <v>156990</v>
      </c>
      <c r="G324" s="42">
        <v>100</v>
      </c>
      <c r="H324" s="51">
        <f t="shared" si="58"/>
        <v>156990</v>
      </c>
      <c r="I324" s="10">
        <f t="shared" si="57"/>
        <v>0</v>
      </c>
      <c r="J324" s="10">
        <f t="shared" si="59"/>
        <v>306.62109375</v>
      </c>
      <c r="K324" s="10">
        <f t="shared" si="60"/>
        <v>478.79221384233813</v>
      </c>
      <c r="L324" s="10">
        <f t="shared" si="61"/>
        <v>679580.83081349009</v>
      </c>
      <c r="M324" s="10"/>
      <c r="N324" s="73">
        <f t="shared" si="56"/>
        <v>679580.83081349009</v>
      </c>
    </row>
    <row r="325" spans="1:14" x14ac:dyDescent="0.25">
      <c r="A325" s="68"/>
      <c r="B325" s="52" t="s">
        <v>221</v>
      </c>
      <c r="C325" s="36">
        <v>4</v>
      </c>
      <c r="D325" s="55">
        <v>39.362300000000005</v>
      </c>
      <c r="E325" s="84">
        <v>1675</v>
      </c>
      <c r="F325" s="120">
        <v>253510</v>
      </c>
      <c r="G325" s="42">
        <v>100</v>
      </c>
      <c r="H325" s="51">
        <f t="shared" si="58"/>
        <v>253510</v>
      </c>
      <c r="I325" s="10">
        <f t="shared" si="57"/>
        <v>0</v>
      </c>
      <c r="J325" s="10">
        <f t="shared" si="59"/>
        <v>151.34925373134328</v>
      </c>
      <c r="K325" s="10">
        <f t="shared" si="60"/>
        <v>634.06405386099482</v>
      </c>
      <c r="L325" s="10">
        <f t="shared" si="61"/>
        <v>1064319.525071061</v>
      </c>
      <c r="M325" s="10"/>
      <c r="N325" s="73">
        <f t="shared" si="56"/>
        <v>1064319.525071061</v>
      </c>
    </row>
    <row r="326" spans="1:14" x14ac:dyDescent="0.25">
      <c r="A326" s="68"/>
      <c r="B326" s="52" t="s">
        <v>132</v>
      </c>
      <c r="C326" s="36">
        <v>4</v>
      </c>
      <c r="D326" s="56">
        <v>32.915100000000002</v>
      </c>
      <c r="E326" s="84">
        <v>794</v>
      </c>
      <c r="F326" s="120">
        <v>182240</v>
      </c>
      <c r="G326" s="42">
        <v>100</v>
      </c>
      <c r="H326" s="51">
        <f t="shared" si="58"/>
        <v>182240</v>
      </c>
      <c r="I326" s="10">
        <f t="shared" si="57"/>
        <v>0</v>
      </c>
      <c r="J326" s="10">
        <f t="shared" si="59"/>
        <v>229.52141057934509</v>
      </c>
      <c r="K326" s="10">
        <f t="shared" si="60"/>
        <v>555.89189701299301</v>
      </c>
      <c r="L326" s="10">
        <f t="shared" si="61"/>
        <v>856345.631091099</v>
      </c>
      <c r="M326" s="10"/>
      <c r="N326" s="73">
        <f t="shared" si="56"/>
        <v>856345.631091099</v>
      </c>
    </row>
    <row r="327" spans="1:14" x14ac:dyDescent="0.25">
      <c r="A327" s="68"/>
      <c r="B327" s="52" t="s">
        <v>770</v>
      </c>
      <c r="C327" s="36">
        <v>4</v>
      </c>
      <c r="D327" s="56">
        <v>27.975200000000001</v>
      </c>
      <c r="E327" s="84">
        <v>1589</v>
      </c>
      <c r="F327" s="120">
        <v>319300</v>
      </c>
      <c r="G327" s="42">
        <v>100</v>
      </c>
      <c r="H327" s="51">
        <f t="shared" si="58"/>
        <v>319300</v>
      </c>
      <c r="I327" s="10">
        <f t="shared" si="57"/>
        <v>0</v>
      </c>
      <c r="J327" s="10">
        <f t="shared" si="59"/>
        <v>200.94398993077408</v>
      </c>
      <c r="K327" s="10">
        <f t="shared" si="60"/>
        <v>584.46931766156399</v>
      </c>
      <c r="L327" s="10">
        <f t="shared" si="61"/>
        <v>961207.75082233106</v>
      </c>
      <c r="M327" s="10"/>
      <c r="N327" s="73">
        <f t="shared" si="56"/>
        <v>961207.75082233106</v>
      </c>
    </row>
    <row r="328" spans="1:14" x14ac:dyDescent="0.25">
      <c r="A328" s="68"/>
      <c r="B328" s="52" t="s">
        <v>905</v>
      </c>
      <c r="C328" s="36">
        <v>3</v>
      </c>
      <c r="D328" s="56">
        <v>6.8707000000000011</v>
      </c>
      <c r="E328" s="84">
        <v>8926</v>
      </c>
      <c r="F328" s="120">
        <v>14095560</v>
      </c>
      <c r="G328" s="42">
        <v>50</v>
      </c>
      <c r="H328" s="51">
        <f t="shared" si="58"/>
        <v>7047780</v>
      </c>
      <c r="I328" s="10">
        <f t="shared" si="57"/>
        <v>7047780</v>
      </c>
      <c r="J328" s="10">
        <f t="shared" si="59"/>
        <v>1579.157517365001</v>
      </c>
      <c r="K328" s="10">
        <f t="shared" si="60"/>
        <v>-793.74420977266288</v>
      </c>
      <c r="L328" s="10">
        <f t="shared" si="61"/>
        <v>973521.28304370318</v>
      </c>
      <c r="M328" s="10"/>
      <c r="N328" s="73">
        <f t="shared" si="56"/>
        <v>973521.28304370318</v>
      </c>
    </row>
    <row r="329" spans="1:14" x14ac:dyDescent="0.25">
      <c r="A329" s="68"/>
      <c r="B329" s="52" t="s">
        <v>223</v>
      </c>
      <c r="C329" s="36">
        <v>4</v>
      </c>
      <c r="D329" s="56">
        <v>14.065399999999999</v>
      </c>
      <c r="E329" s="84">
        <v>576</v>
      </c>
      <c r="F329" s="120">
        <v>108930</v>
      </c>
      <c r="G329" s="42">
        <v>100</v>
      </c>
      <c r="H329" s="51">
        <f t="shared" si="58"/>
        <v>108930</v>
      </c>
      <c r="I329" s="10">
        <f t="shared" si="57"/>
        <v>0</v>
      </c>
      <c r="J329" s="10">
        <f t="shared" si="59"/>
        <v>189.11458333333334</v>
      </c>
      <c r="K329" s="10">
        <f t="shared" si="60"/>
        <v>596.29872425900476</v>
      </c>
      <c r="L329" s="10">
        <f t="shared" si="61"/>
        <v>826075.39939707017</v>
      </c>
      <c r="M329" s="10"/>
      <c r="N329" s="73">
        <f t="shared" si="56"/>
        <v>826075.39939707017</v>
      </c>
    </row>
    <row r="330" spans="1:14" x14ac:dyDescent="0.25">
      <c r="A330" s="68"/>
      <c r="B330" s="52" t="s">
        <v>224</v>
      </c>
      <c r="C330" s="36">
        <v>4</v>
      </c>
      <c r="D330" s="56">
        <v>39.993099999999998</v>
      </c>
      <c r="E330" s="84">
        <v>1295</v>
      </c>
      <c r="F330" s="120">
        <v>268740</v>
      </c>
      <c r="G330" s="42">
        <v>100</v>
      </c>
      <c r="H330" s="51">
        <f t="shared" si="58"/>
        <v>268740</v>
      </c>
      <c r="I330" s="10">
        <f t="shared" si="57"/>
        <v>0</v>
      </c>
      <c r="J330" s="10">
        <f t="shared" si="59"/>
        <v>207.52123552123552</v>
      </c>
      <c r="K330" s="10">
        <f t="shared" si="60"/>
        <v>577.89207207110258</v>
      </c>
      <c r="L330" s="10">
        <f t="shared" si="61"/>
        <v>957527.12876475183</v>
      </c>
      <c r="M330" s="10"/>
      <c r="N330" s="73">
        <f t="shared" si="56"/>
        <v>957527.12876475183</v>
      </c>
    </row>
    <row r="331" spans="1:14" x14ac:dyDescent="0.25">
      <c r="A331" s="68"/>
      <c r="B331" s="52" t="s">
        <v>225</v>
      </c>
      <c r="C331" s="36">
        <v>4</v>
      </c>
      <c r="D331" s="56">
        <v>8.6809999999999992</v>
      </c>
      <c r="E331" s="84">
        <v>1045</v>
      </c>
      <c r="F331" s="120">
        <v>81590</v>
      </c>
      <c r="G331" s="42">
        <v>100</v>
      </c>
      <c r="H331" s="51">
        <f t="shared" si="58"/>
        <v>81590</v>
      </c>
      <c r="I331" s="10">
        <f t="shared" si="57"/>
        <v>0</v>
      </c>
      <c r="J331" s="10">
        <f t="shared" si="59"/>
        <v>78.076555023923447</v>
      </c>
      <c r="K331" s="10">
        <f t="shared" si="60"/>
        <v>707.33675256841468</v>
      </c>
      <c r="L331" s="10">
        <f t="shared" si="61"/>
        <v>994762.12854869873</v>
      </c>
      <c r="M331" s="10"/>
      <c r="N331" s="73">
        <f t="shared" si="56"/>
        <v>994762.12854869873</v>
      </c>
    </row>
    <row r="332" spans="1:14" x14ac:dyDescent="0.25">
      <c r="A332" s="68"/>
      <c r="B332" s="52" t="s">
        <v>226</v>
      </c>
      <c r="C332" s="36">
        <v>4</v>
      </c>
      <c r="D332" s="56">
        <v>23.636699999999998</v>
      </c>
      <c r="E332" s="84">
        <v>912</v>
      </c>
      <c r="F332" s="120">
        <v>196570</v>
      </c>
      <c r="G332" s="42">
        <v>100</v>
      </c>
      <c r="H332" s="51">
        <f t="shared" si="58"/>
        <v>196570</v>
      </c>
      <c r="I332" s="10">
        <f t="shared" si="57"/>
        <v>0</v>
      </c>
      <c r="J332" s="10">
        <f t="shared" si="59"/>
        <v>215.53728070175438</v>
      </c>
      <c r="K332" s="10">
        <f t="shared" si="60"/>
        <v>569.87602689058372</v>
      </c>
      <c r="L332" s="10">
        <f t="shared" si="61"/>
        <v>858345.7549269977</v>
      </c>
      <c r="M332" s="10"/>
      <c r="N332" s="73">
        <f t="shared" si="56"/>
        <v>858345.7549269977</v>
      </c>
    </row>
    <row r="333" spans="1:14" x14ac:dyDescent="0.25">
      <c r="A333" s="68"/>
      <c r="B333" s="52" t="s">
        <v>227</v>
      </c>
      <c r="C333" s="36">
        <v>4</v>
      </c>
      <c r="D333" s="56">
        <v>35.176200000000001</v>
      </c>
      <c r="E333" s="84">
        <v>1590</v>
      </c>
      <c r="F333" s="120">
        <v>292010</v>
      </c>
      <c r="G333" s="42">
        <v>100</v>
      </c>
      <c r="H333" s="51">
        <f t="shared" si="58"/>
        <v>292010</v>
      </c>
      <c r="I333" s="10">
        <f t="shared" si="57"/>
        <v>0</v>
      </c>
      <c r="J333" s="10">
        <f t="shared" si="59"/>
        <v>183.65408805031447</v>
      </c>
      <c r="K333" s="10">
        <f t="shared" si="60"/>
        <v>601.75921954202363</v>
      </c>
      <c r="L333" s="10">
        <f t="shared" si="61"/>
        <v>1003654.8271369203</v>
      </c>
      <c r="M333" s="10"/>
      <c r="N333" s="73">
        <f t="shared" si="56"/>
        <v>1003654.8271369203</v>
      </c>
    </row>
    <row r="334" spans="1:14" x14ac:dyDescent="0.25">
      <c r="A334" s="68"/>
      <c r="B334" s="52" t="s">
        <v>228</v>
      </c>
      <c r="C334" s="36">
        <v>4</v>
      </c>
      <c r="D334" s="56">
        <v>33.835300000000004</v>
      </c>
      <c r="E334" s="84">
        <v>1706</v>
      </c>
      <c r="F334" s="120">
        <v>500100</v>
      </c>
      <c r="G334" s="42">
        <v>100</v>
      </c>
      <c r="H334" s="51">
        <f t="shared" si="58"/>
        <v>500100</v>
      </c>
      <c r="I334" s="10">
        <f t="shared" si="57"/>
        <v>0</v>
      </c>
      <c r="J334" s="10">
        <f t="shared" si="59"/>
        <v>293.14185228604924</v>
      </c>
      <c r="K334" s="10">
        <f t="shared" si="60"/>
        <v>492.27145530628889</v>
      </c>
      <c r="L334" s="10">
        <f t="shared" si="61"/>
        <v>879343.8709572783</v>
      </c>
      <c r="M334" s="10"/>
      <c r="N334" s="73">
        <f t="shared" si="56"/>
        <v>879343.8709572783</v>
      </c>
    </row>
    <row r="335" spans="1:14" x14ac:dyDescent="0.25">
      <c r="A335" s="68"/>
      <c r="B335" s="52" t="s">
        <v>771</v>
      </c>
      <c r="C335" s="36">
        <v>4</v>
      </c>
      <c r="D335" s="56">
        <v>47.278100000000009</v>
      </c>
      <c r="E335" s="84">
        <v>3027</v>
      </c>
      <c r="F335" s="120">
        <v>976560</v>
      </c>
      <c r="G335" s="42">
        <v>100</v>
      </c>
      <c r="H335" s="51">
        <f t="shared" si="58"/>
        <v>976560</v>
      </c>
      <c r="I335" s="10">
        <f t="shared" si="57"/>
        <v>0</v>
      </c>
      <c r="J335" s="10">
        <f t="shared" si="59"/>
        <v>322.61645193260654</v>
      </c>
      <c r="K335" s="10">
        <f t="shared" si="60"/>
        <v>462.79685565973159</v>
      </c>
      <c r="L335" s="10">
        <f t="shared" si="61"/>
        <v>1024589.1638242798</v>
      </c>
      <c r="M335" s="10"/>
      <c r="N335" s="73">
        <f t="shared" si="56"/>
        <v>1024589.1638242798</v>
      </c>
    </row>
    <row r="336" spans="1:14" x14ac:dyDescent="0.25">
      <c r="A336" s="68"/>
      <c r="B336" s="52" t="s">
        <v>229</v>
      </c>
      <c r="C336" s="36">
        <v>4</v>
      </c>
      <c r="D336" s="56">
        <v>17.511099999999999</v>
      </c>
      <c r="E336" s="84">
        <v>612</v>
      </c>
      <c r="F336" s="120">
        <v>151440</v>
      </c>
      <c r="G336" s="42">
        <v>100</v>
      </c>
      <c r="H336" s="51">
        <f t="shared" si="58"/>
        <v>151440</v>
      </c>
      <c r="I336" s="10">
        <f t="shared" si="57"/>
        <v>0</v>
      </c>
      <c r="J336" s="10">
        <f t="shared" si="59"/>
        <v>247.45098039215685</v>
      </c>
      <c r="K336" s="10">
        <f t="shared" si="60"/>
        <v>537.96232720018133</v>
      </c>
      <c r="L336" s="10">
        <f t="shared" si="61"/>
        <v>769438.37872766156</v>
      </c>
      <c r="M336" s="10"/>
      <c r="N336" s="73">
        <f t="shared" si="56"/>
        <v>769438.37872766156</v>
      </c>
    </row>
    <row r="337" spans="1:14" x14ac:dyDescent="0.25">
      <c r="A337" s="68"/>
      <c r="B337" s="52" t="s">
        <v>230</v>
      </c>
      <c r="C337" s="36">
        <v>4</v>
      </c>
      <c r="D337" s="56">
        <v>48.5259</v>
      </c>
      <c r="E337" s="84">
        <v>3793</v>
      </c>
      <c r="F337" s="120">
        <v>1902800</v>
      </c>
      <c r="G337" s="42">
        <v>100</v>
      </c>
      <c r="H337" s="51">
        <f t="shared" si="58"/>
        <v>1902800</v>
      </c>
      <c r="I337" s="10">
        <f t="shared" si="57"/>
        <v>0</v>
      </c>
      <c r="J337" s="10">
        <f t="shared" si="59"/>
        <v>501.66095438966516</v>
      </c>
      <c r="K337" s="10">
        <f t="shared" si="60"/>
        <v>283.75235320267296</v>
      </c>
      <c r="L337" s="10">
        <f t="shared" si="61"/>
        <v>893058.71138462902</v>
      </c>
      <c r="M337" s="10"/>
      <c r="N337" s="73">
        <f t="shared" si="56"/>
        <v>893058.71138462902</v>
      </c>
    </row>
    <row r="338" spans="1:14" x14ac:dyDescent="0.25">
      <c r="A338" s="68"/>
      <c r="B338" s="52"/>
      <c r="C338" s="36"/>
      <c r="D338" s="56">
        <v>0</v>
      </c>
      <c r="E338" s="86"/>
      <c r="F338" s="74"/>
      <c r="G338" s="42"/>
      <c r="H338" s="74"/>
      <c r="I338" s="75"/>
      <c r="J338" s="75"/>
      <c r="K338" s="10"/>
      <c r="L338" s="10"/>
      <c r="M338" s="10"/>
      <c r="N338" s="73"/>
    </row>
    <row r="339" spans="1:14" x14ac:dyDescent="0.25">
      <c r="A339" s="71" t="s">
        <v>231</v>
      </c>
      <c r="B339" s="44" t="s">
        <v>2</v>
      </c>
      <c r="C339" s="45"/>
      <c r="D339" s="3">
        <v>999.91469999999981</v>
      </c>
      <c r="E339" s="87">
        <f>E340</f>
        <v>78543</v>
      </c>
      <c r="F339" s="38">
        <v>0</v>
      </c>
      <c r="G339" s="42"/>
      <c r="H339" s="38">
        <f>H341</f>
        <v>6802060</v>
      </c>
      <c r="I339" s="8">
        <f>I341</f>
        <v>-6802060</v>
      </c>
      <c r="J339" s="8"/>
      <c r="K339" s="10"/>
      <c r="L339" s="10"/>
      <c r="M339" s="9">
        <f>M341</f>
        <v>36620722.576152116</v>
      </c>
      <c r="N339" s="69">
        <f t="shared" si="56"/>
        <v>36620722.576152116</v>
      </c>
    </row>
    <row r="340" spans="1:14" x14ac:dyDescent="0.25">
      <c r="A340" s="71" t="s">
        <v>231</v>
      </c>
      <c r="B340" s="44" t="s">
        <v>3</v>
      </c>
      <c r="C340" s="45"/>
      <c r="D340" s="3">
        <v>999.91469999999981</v>
      </c>
      <c r="E340" s="87">
        <f>SUM(E342:E369)</f>
        <v>78543</v>
      </c>
      <c r="F340" s="38">
        <f>SUM(F342:F369)</f>
        <v>45084690</v>
      </c>
      <c r="G340" s="42"/>
      <c r="H340" s="38">
        <f>SUM(H342:H369)</f>
        <v>31480570</v>
      </c>
      <c r="I340" s="8">
        <f>SUM(I342:I369)</f>
        <v>13604120</v>
      </c>
      <c r="J340" s="8"/>
      <c r="K340" s="10"/>
      <c r="L340" s="8">
        <f>SUM(L342:L369)</f>
        <v>28110195.785608847</v>
      </c>
      <c r="M340" s="10"/>
      <c r="N340" s="69">
        <f t="shared" si="56"/>
        <v>28110195.785608847</v>
      </c>
    </row>
    <row r="341" spans="1:14" x14ac:dyDescent="0.25">
      <c r="A341" s="68"/>
      <c r="B341" s="52" t="s">
        <v>26</v>
      </c>
      <c r="C341" s="36">
        <v>2</v>
      </c>
      <c r="D341" s="56">
        <v>0</v>
      </c>
      <c r="E341" s="88"/>
      <c r="F341" s="51">
        <v>0</v>
      </c>
      <c r="G341" s="42">
        <v>25</v>
      </c>
      <c r="H341" s="51">
        <f>F358*G341/100</f>
        <v>6802060</v>
      </c>
      <c r="I341" s="10">
        <f t="shared" ref="I341:I369" si="62">F341-H341</f>
        <v>-6802060</v>
      </c>
      <c r="J341" s="10"/>
      <c r="K341" s="10"/>
      <c r="L341" s="10"/>
      <c r="M341" s="10">
        <f>($L$7*$L$8*E339/$L$10)+($L$7*$L$9*D339/$L$11)</f>
        <v>36620722.576152116</v>
      </c>
      <c r="N341" s="73">
        <f t="shared" si="56"/>
        <v>36620722.576152116</v>
      </c>
    </row>
    <row r="342" spans="1:14" x14ac:dyDescent="0.25">
      <c r="A342" s="68"/>
      <c r="B342" s="52" t="s">
        <v>232</v>
      </c>
      <c r="C342" s="36">
        <v>4</v>
      </c>
      <c r="D342" s="56">
        <v>11.5388</v>
      </c>
      <c r="E342" s="84">
        <v>474</v>
      </c>
      <c r="F342" s="120">
        <v>275090</v>
      </c>
      <c r="G342" s="42">
        <v>100</v>
      </c>
      <c r="H342" s="51">
        <f t="shared" ref="H342:H369" si="63">F342*G342/100</f>
        <v>275090</v>
      </c>
      <c r="I342" s="10">
        <f t="shared" si="62"/>
        <v>0</v>
      </c>
      <c r="J342" s="10">
        <f t="shared" ref="J342:J369" si="64">F342/E342</f>
        <v>580.35864978902953</v>
      </c>
      <c r="K342" s="10">
        <f t="shared" ref="K342:K369" si="65">$J$11*$J$19-J342</f>
        <v>205.0546578033086</v>
      </c>
      <c r="L342" s="10">
        <f t="shared" ref="L342:L369" si="66">IF(K342&gt;0,$J$7*$J$8*(K342/$K$19),0)+$J$7*$J$9*(E342/$E$19)+$J$7*$J$10*(D342/$D$19)</f>
        <v>333434.04010750994</v>
      </c>
      <c r="M342" s="10"/>
      <c r="N342" s="73">
        <f t="shared" si="56"/>
        <v>333434.04010750994</v>
      </c>
    </row>
    <row r="343" spans="1:14" x14ac:dyDescent="0.25">
      <c r="A343" s="68"/>
      <c r="B343" s="52" t="s">
        <v>233</v>
      </c>
      <c r="C343" s="36">
        <v>4</v>
      </c>
      <c r="D343" s="56">
        <v>28.083100000000002</v>
      </c>
      <c r="E343" s="84">
        <v>1469</v>
      </c>
      <c r="F343" s="120">
        <v>355120</v>
      </c>
      <c r="G343" s="42">
        <v>100</v>
      </c>
      <c r="H343" s="51">
        <f t="shared" si="63"/>
        <v>355120</v>
      </c>
      <c r="I343" s="10">
        <f t="shared" si="62"/>
        <v>0</v>
      </c>
      <c r="J343" s="10">
        <f t="shared" si="64"/>
        <v>241.7426820966644</v>
      </c>
      <c r="K343" s="10">
        <f t="shared" si="65"/>
        <v>543.67062549567368</v>
      </c>
      <c r="L343" s="10">
        <f t="shared" si="66"/>
        <v>899260.29296114168</v>
      </c>
      <c r="M343" s="10"/>
      <c r="N343" s="73">
        <f t="shared" si="56"/>
        <v>899260.29296114168</v>
      </c>
    </row>
    <row r="344" spans="1:14" x14ac:dyDescent="0.25">
      <c r="A344" s="68"/>
      <c r="B344" s="52" t="s">
        <v>30</v>
      </c>
      <c r="C344" s="36">
        <v>4</v>
      </c>
      <c r="D344" s="56">
        <v>59.606300000000005</v>
      </c>
      <c r="E344" s="84">
        <v>4745</v>
      </c>
      <c r="F344" s="120">
        <v>1199430</v>
      </c>
      <c r="G344" s="42">
        <v>100</v>
      </c>
      <c r="H344" s="51">
        <f t="shared" si="63"/>
        <v>1199430</v>
      </c>
      <c r="I344" s="10">
        <f t="shared" si="62"/>
        <v>0</v>
      </c>
      <c r="J344" s="10">
        <f t="shared" si="64"/>
        <v>252.77766069546891</v>
      </c>
      <c r="K344" s="10">
        <f t="shared" si="65"/>
        <v>532.63564689686928</v>
      </c>
      <c r="L344" s="10">
        <f t="shared" si="66"/>
        <v>1329299.5043837584</v>
      </c>
      <c r="M344" s="10"/>
      <c r="N344" s="73">
        <f t="shared" si="56"/>
        <v>1329299.5043837584</v>
      </c>
    </row>
    <row r="345" spans="1:14" x14ac:dyDescent="0.25">
      <c r="A345" s="68"/>
      <c r="B345" s="52" t="s">
        <v>234</v>
      </c>
      <c r="C345" s="36">
        <v>4</v>
      </c>
      <c r="D345" s="56">
        <v>51.997199999999999</v>
      </c>
      <c r="E345" s="84">
        <v>3001</v>
      </c>
      <c r="F345" s="120">
        <v>434550</v>
      </c>
      <c r="G345" s="42">
        <v>100</v>
      </c>
      <c r="H345" s="51">
        <f t="shared" si="63"/>
        <v>434550</v>
      </c>
      <c r="I345" s="10">
        <f t="shared" si="62"/>
        <v>0</v>
      </c>
      <c r="J345" s="10">
        <f t="shared" si="64"/>
        <v>144.80173275574808</v>
      </c>
      <c r="K345" s="10">
        <f t="shared" si="65"/>
        <v>640.61157483659008</v>
      </c>
      <c r="L345" s="10">
        <f t="shared" si="66"/>
        <v>1251364.0781609558</v>
      </c>
      <c r="M345" s="10"/>
      <c r="N345" s="73">
        <f t="shared" si="56"/>
        <v>1251364.0781609558</v>
      </c>
    </row>
    <row r="346" spans="1:14" x14ac:dyDescent="0.25">
      <c r="A346" s="68"/>
      <c r="B346" s="52" t="s">
        <v>235</v>
      </c>
      <c r="C346" s="36">
        <v>4</v>
      </c>
      <c r="D346" s="56">
        <v>25.761199999999999</v>
      </c>
      <c r="E346" s="84">
        <v>1146</v>
      </c>
      <c r="F346" s="120">
        <v>320650</v>
      </c>
      <c r="G346" s="42">
        <v>100</v>
      </c>
      <c r="H346" s="51">
        <f t="shared" si="63"/>
        <v>320650</v>
      </c>
      <c r="I346" s="10">
        <f t="shared" si="62"/>
        <v>0</v>
      </c>
      <c r="J346" s="10">
        <f t="shared" si="64"/>
        <v>279.79930191972079</v>
      </c>
      <c r="K346" s="10">
        <f t="shared" si="65"/>
        <v>505.61400567261734</v>
      </c>
      <c r="L346" s="10">
        <f t="shared" si="66"/>
        <v>811745.34044015314</v>
      </c>
      <c r="M346" s="10"/>
      <c r="N346" s="73">
        <f t="shared" si="56"/>
        <v>811745.34044015314</v>
      </c>
    </row>
    <row r="347" spans="1:14" x14ac:dyDescent="0.25">
      <c r="A347" s="68"/>
      <c r="B347" s="52" t="s">
        <v>231</v>
      </c>
      <c r="C347" s="36">
        <v>4</v>
      </c>
      <c r="D347" s="56">
        <v>32.075200000000002</v>
      </c>
      <c r="E347" s="84">
        <v>2630</v>
      </c>
      <c r="F347" s="120">
        <v>430590</v>
      </c>
      <c r="G347" s="42">
        <v>100</v>
      </c>
      <c r="H347" s="51">
        <f t="shared" si="63"/>
        <v>430590</v>
      </c>
      <c r="I347" s="10">
        <f t="shared" si="62"/>
        <v>0</v>
      </c>
      <c r="J347" s="10">
        <f t="shared" si="64"/>
        <v>163.72243346007605</v>
      </c>
      <c r="K347" s="10">
        <f t="shared" si="65"/>
        <v>621.69087413226202</v>
      </c>
      <c r="L347" s="10">
        <f t="shared" si="66"/>
        <v>1129658.4423626782</v>
      </c>
      <c r="M347" s="10"/>
      <c r="N347" s="73">
        <f t="shared" si="56"/>
        <v>1129658.4423626782</v>
      </c>
    </row>
    <row r="348" spans="1:14" x14ac:dyDescent="0.25">
      <c r="A348" s="68"/>
      <c r="B348" s="52" t="s">
        <v>236</v>
      </c>
      <c r="C348" s="36">
        <v>4</v>
      </c>
      <c r="D348" s="56">
        <v>30.424000000000003</v>
      </c>
      <c r="E348" s="84">
        <v>1135</v>
      </c>
      <c r="F348" s="120">
        <v>285420</v>
      </c>
      <c r="G348" s="42">
        <v>100</v>
      </c>
      <c r="H348" s="51">
        <f t="shared" si="63"/>
        <v>285420</v>
      </c>
      <c r="I348" s="10">
        <f t="shared" si="62"/>
        <v>0</v>
      </c>
      <c r="J348" s="10">
        <f t="shared" si="64"/>
        <v>251.47136563876651</v>
      </c>
      <c r="K348" s="10">
        <f t="shared" si="65"/>
        <v>533.94194195357159</v>
      </c>
      <c r="L348" s="10">
        <f t="shared" si="66"/>
        <v>858754.02602349303</v>
      </c>
      <c r="M348" s="10"/>
      <c r="N348" s="73">
        <f t="shared" si="56"/>
        <v>858754.02602349303</v>
      </c>
    </row>
    <row r="349" spans="1:14" x14ac:dyDescent="0.25">
      <c r="A349" s="68"/>
      <c r="B349" s="52" t="s">
        <v>237</v>
      </c>
      <c r="C349" s="36">
        <v>4</v>
      </c>
      <c r="D349" s="56">
        <v>44.851599999999998</v>
      </c>
      <c r="E349" s="84">
        <v>1995</v>
      </c>
      <c r="F349" s="120">
        <v>585790</v>
      </c>
      <c r="G349" s="42">
        <v>100</v>
      </c>
      <c r="H349" s="51">
        <f t="shared" si="63"/>
        <v>585790</v>
      </c>
      <c r="I349" s="10">
        <f t="shared" si="62"/>
        <v>0</v>
      </c>
      <c r="J349" s="10">
        <f t="shared" si="64"/>
        <v>293.62907268170426</v>
      </c>
      <c r="K349" s="10">
        <f t="shared" si="65"/>
        <v>491.78423491063387</v>
      </c>
      <c r="L349" s="10">
        <f t="shared" si="66"/>
        <v>942324.02137322887</v>
      </c>
      <c r="M349" s="10"/>
      <c r="N349" s="73">
        <f t="shared" si="56"/>
        <v>942324.02137322887</v>
      </c>
    </row>
    <row r="350" spans="1:14" x14ac:dyDescent="0.25">
      <c r="A350" s="68"/>
      <c r="B350" s="52" t="s">
        <v>772</v>
      </c>
      <c r="C350" s="36">
        <v>4</v>
      </c>
      <c r="D350" s="56">
        <v>31.656999999999996</v>
      </c>
      <c r="E350" s="84">
        <v>1516</v>
      </c>
      <c r="F350" s="120">
        <v>419150</v>
      </c>
      <c r="G350" s="42">
        <v>100</v>
      </c>
      <c r="H350" s="51">
        <f t="shared" si="63"/>
        <v>419150</v>
      </c>
      <c r="I350" s="10">
        <f t="shared" si="62"/>
        <v>0</v>
      </c>
      <c r="J350" s="10">
        <f t="shared" si="64"/>
        <v>276.48416886543538</v>
      </c>
      <c r="K350" s="10">
        <f t="shared" si="65"/>
        <v>508.92913872690275</v>
      </c>
      <c r="L350" s="10">
        <f t="shared" si="66"/>
        <v>872779.15119075973</v>
      </c>
      <c r="M350" s="10"/>
      <c r="N350" s="73">
        <f t="shared" si="56"/>
        <v>872779.15119075973</v>
      </c>
    </row>
    <row r="351" spans="1:14" x14ac:dyDescent="0.25">
      <c r="A351" s="68"/>
      <c r="B351" s="52" t="s">
        <v>773</v>
      </c>
      <c r="C351" s="36">
        <v>4</v>
      </c>
      <c r="D351" s="56">
        <v>21.204299999999996</v>
      </c>
      <c r="E351" s="84">
        <v>1591</v>
      </c>
      <c r="F351" s="120">
        <v>347540</v>
      </c>
      <c r="G351" s="42">
        <v>100</v>
      </c>
      <c r="H351" s="51">
        <f t="shared" si="63"/>
        <v>347540</v>
      </c>
      <c r="I351" s="10">
        <f t="shared" si="62"/>
        <v>0</v>
      </c>
      <c r="J351" s="10">
        <f t="shared" si="64"/>
        <v>218.44123192960402</v>
      </c>
      <c r="K351" s="10">
        <f t="shared" si="65"/>
        <v>566.97207566273414</v>
      </c>
      <c r="L351" s="10">
        <f t="shared" si="66"/>
        <v>920106.80530819646</v>
      </c>
      <c r="M351" s="10"/>
      <c r="N351" s="73">
        <f t="shared" si="56"/>
        <v>920106.80530819646</v>
      </c>
    </row>
    <row r="352" spans="1:14" x14ac:dyDescent="0.25">
      <c r="A352" s="68"/>
      <c r="B352" s="52" t="s">
        <v>238</v>
      </c>
      <c r="C352" s="36">
        <v>4</v>
      </c>
      <c r="D352" s="56">
        <v>60.041400000000003</v>
      </c>
      <c r="E352" s="84">
        <v>2114</v>
      </c>
      <c r="F352" s="120">
        <v>607230</v>
      </c>
      <c r="G352" s="42">
        <v>100</v>
      </c>
      <c r="H352" s="51">
        <f t="shared" si="63"/>
        <v>607230</v>
      </c>
      <c r="I352" s="10">
        <f t="shared" si="62"/>
        <v>0</v>
      </c>
      <c r="J352" s="10">
        <f t="shared" si="64"/>
        <v>287.24219489120151</v>
      </c>
      <c r="K352" s="10">
        <f t="shared" si="65"/>
        <v>498.17111270113662</v>
      </c>
      <c r="L352" s="10">
        <f t="shared" si="66"/>
        <v>1007876.5868064708</v>
      </c>
      <c r="M352" s="10"/>
      <c r="N352" s="73">
        <f t="shared" si="56"/>
        <v>1007876.5868064708</v>
      </c>
    </row>
    <row r="353" spans="1:14" x14ac:dyDescent="0.25">
      <c r="A353" s="68"/>
      <c r="B353" s="52" t="s">
        <v>239</v>
      </c>
      <c r="C353" s="36">
        <v>4</v>
      </c>
      <c r="D353" s="56">
        <v>21.527699999999999</v>
      </c>
      <c r="E353" s="84">
        <v>1481</v>
      </c>
      <c r="F353" s="120">
        <v>258720</v>
      </c>
      <c r="G353" s="42">
        <v>100</v>
      </c>
      <c r="H353" s="51">
        <f t="shared" si="63"/>
        <v>258720</v>
      </c>
      <c r="I353" s="10">
        <f t="shared" si="62"/>
        <v>0</v>
      </c>
      <c r="J353" s="10">
        <f t="shared" si="64"/>
        <v>174.69277515192437</v>
      </c>
      <c r="K353" s="10">
        <f t="shared" si="65"/>
        <v>610.72053244041376</v>
      </c>
      <c r="L353" s="10">
        <f t="shared" si="66"/>
        <v>962351.07053290249</v>
      </c>
      <c r="M353" s="10"/>
      <c r="N353" s="73">
        <f t="shared" si="56"/>
        <v>962351.07053290249</v>
      </c>
    </row>
    <row r="354" spans="1:14" x14ac:dyDescent="0.25">
      <c r="A354" s="68"/>
      <c r="B354" s="52" t="s">
        <v>774</v>
      </c>
      <c r="C354" s="36">
        <v>4</v>
      </c>
      <c r="D354" s="56">
        <v>46.965600000000009</v>
      </c>
      <c r="E354" s="84">
        <v>2946</v>
      </c>
      <c r="F354" s="120">
        <v>721390</v>
      </c>
      <c r="G354" s="42">
        <v>100</v>
      </c>
      <c r="H354" s="51">
        <f t="shared" si="63"/>
        <v>721390</v>
      </c>
      <c r="I354" s="10">
        <f t="shared" si="62"/>
        <v>0</v>
      </c>
      <c r="J354" s="10">
        <f t="shared" si="64"/>
        <v>244.87101154107265</v>
      </c>
      <c r="K354" s="10">
        <f t="shared" si="65"/>
        <v>540.54229605126545</v>
      </c>
      <c r="L354" s="10">
        <f t="shared" si="66"/>
        <v>1109251.3671168154</v>
      </c>
      <c r="M354" s="10"/>
      <c r="N354" s="73">
        <f t="shared" si="56"/>
        <v>1109251.3671168154</v>
      </c>
    </row>
    <row r="355" spans="1:14" x14ac:dyDescent="0.25">
      <c r="A355" s="68"/>
      <c r="B355" s="52" t="s">
        <v>240</v>
      </c>
      <c r="C355" s="36">
        <v>4</v>
      </c>
      <c r="D355" s="56">
        <v>29.545500000000004</v>
      </c>
      <c r="E355" s="84">
        <v>1314</v>
      </c>
      <c r="F355" s="120">
        <v>218640</v>
      </c>
      <c r="G355" s="42">
        <v>100</v>
      </c>
      <c r="H355" s="51">
        <f t="shared" si="63"/>
        <v>218640</v>
      </c>
      <c r="I355" s="10">
        <f t="shared" si="62"/>
        <v>0</v>
      </c>
      <c r="J355" s="10">
        <f t="shared" si="64"/>
        <v>166.39269406392694</v>
      </c>
      <c r="K355" s="10">
        <f t="shared" si="65"/>
        <v>619.02061352841122</v>
      </c>
      <c r="L355" s="10">
        <f t="shared" si="66"/>
        <v>978387.4128906671</v>
      </c>
      <c r="M355" s="10"/>
      <c r="N355" s="73">
        <f t="shared" si="56"/>
        <v>978387.4128906671</v>
      </c>
    </row>
    <row r="356" spans="1:14" x14ac:dyDescent="0.25">
      <c r="A356" s="68"/>
      <c r="B356" s="52" t="s">
        <v>241</v>
      </c>
      <c r="C356" s="36">
        <v>4</v>
      </c>
      <c r="D356" s="56">
        <v>52.421900000000001</v>
      </c>
      <c r="E356" s="84">
        <v>3011</v>
      </c>
      <c r="F356" s="120">
        <v>427870</v>
      </c>
      <c r="G356" s="42">
        <v>100</v>
      </c>
      <c r="H356" s="51">
        <f t="shared" si="63"/>
        <v>427870</v>
      </c>
      <c r="I356" s="10">
        <f t="shared" si="62"/>
        <v>0</v>
      </c>
      <c r="J356" s="10">
        <f t="shared" si="64"/>
        <v>142.10229159747593</v>
      </c>
      <c r="K356" s="10">
        <f t="shared" si="65"/>
        <v>643.31101599486215</v>
      </c>
      <c r="L356" s="10">
        <f t="shared" si="66"/>
        <v>1256965.0974086127</v>
      </c>
      <c r="M356" s="10"/>
      <c r="N356" s="73">
        <f t="shared" si="56"/>
        <v>1256965.0974086127</v>
      </c>
    </row>
    <row r="357" spans="1:14" x14ac:dyDescent="0.25">
      <c r="A357" s="68"/>
      <c r="B357" s="52" t="s">
        <v>242</v>
      </c>
      <c r="C357" s="36">
        <v>4</v>
      </c>
      <c r="D357" s="56">
        <v>38.638800000000003</v>
      </c>
      <c r="E357" s="84">
        <v>2706</v>
      </c>
      <c r="F357" s="120">
        <v>842200</v>
      </c>
      <c r="G357" s="42">
        <v>100</v>
      </c>
      <c r="H357" s="51">
        <f t="shared" si="63"/>
        <v>842200</v>
      </c>
      <c r="I357" s="10">
        <f t="shared" si="62"/>
        <v>0</v>
      </c>
      <c r="J357" s="10">
        <f t="shared" si="64"/>
        <v>311.23429416112344</v>
      </c>
      <c r="K357" s="10">
        <f t="shared" si="65"/>
        <v>474.17901343121468</v>
      </c>
      <c r="L357" s="10">
        <f t="shared" si="66"/>
        <v>978456.52088331582</v>
      </c>
      <c r="M357" s="10"/>
      <c r="N357" s="73">
        <f t="shared" si="56"/>
        <v>978456.52088331582</v>
      </c>
    </row>
    <row r="358" spans="1:14" x14ac:dyDescent="0.25">
      <c r="A358" s="68"/>
      <c r="B358" s="52" t="s">
        <v>906</v>
      </c>
      <c r="C358" s="36">
        <v>3</v>
      </c>
      <c r="D358" s="56">
        <v>11.920599999999999</v>
      </c>
      <c r="E358" s="84">
        <v>16826</v>
      </c>
      <c r="F358" s="120">
        <v>27208240</v>
      </c>
      <c r="G358" s="42">
        <v>50</v>
      </c>
      <c r="H358" s="51">
        <f t="shared" si="63"/>
        <v>13604120</v>
      </c>
      <c r="I358" s="10">
        <f t="shared" si="62"/>
        <v>13604120</v>
      </c>
      <c r="J358" s="10">
        <f t="shared" si="64"/>
        <v>1617.03554023535</v>
      </c>
      <c r="K358" s="10">
        <f t="shared" si="65"/>
        <v>-831.6222326430119</v>
      </c>
      <c r="L358" s="10">
        <f t="shared" si="66"/>
        <v>1832079.520703881</v>
      </c>
      <c r="M358" s="10"/>
      <c r="N358" s="73">
        <f t="shared" si="56"/>
        <v>1832079.520703881</v>
      </c>
    </row>
    <row r="359" spans="1:14" x14ac:dyDescent="0.25">
      <c r="A359" s="68"/>
      <c r="B359" s="52" t="s">
        <v>244</v>
      </c>
      <c r="C359" s="36">
        <v>4</v>
      </c>
      <c r="D359" s="56">
        <v>15.653800000000002</v>
      </c>
      <c r="E359" s="84">
        <v>684</v>
      </c>
      <c r="F359" s="120">
        <v>109530</v>
      </c>
      <c r="G359" s="42">
        <v>100</v>
      </c>
      <c r="H359" s="51">
        <f t="shared" si="63"/>
        <v>109530</v>
      </c>
      <c r="I359" s="10">
        <f t="shared" si="62"/>
        <v>0</v>
      </c>
      <c r="J359" s="10">
        <f t="shared" si="64"/>
        <v>160.13157894736841</v>
      </c>
      <c r="K359" s="10">
        <f t="shared" si="65"/>
        <v>625.28172864496969</v>
      </c>
      <c r="L359" s="10">
        <f t="shared" si="66"/>
        <v>877455.992532606</v>
      </c>
      <c r="M359" s="10"/>
      <c r="N359" s="73">
        <f t="shared" si="56"/>
        <v>877455.992532606</v>
      </c>
    </row>
    <row r="360" spans="1:14" x14ac:dyDescent="0.25">
      <c r="A360" s="68"/>
      <c r="B360" s="52" t="s">
        <v>245</v>
      </c>
      <c r="C360" s="36">
        <v>4</v>
      </c>
      <c r="D360" s="56">
        <v>83.219699999999989</v>
      </c>
      <c r="E360" s="84">
        <v>7366</v>
      </c>
      <c r="F360" s="120">
        <v>1851680</v>
      </c>
      <c r="G360" s="42">
        <v>100</v>
      </c>
      <c r="H360" s="51">
        <f t="shared" si="63"/>
        <v>1851680</v>
      </c>
      <c r="I360" s="10">
        <f t="shared" si="62"/>
        <v>0</v>
      </c>
      <c r="J360" s="10">
        <f t="shared" si="64"/>
        <v>251.38202552267174</v>
      </c>
      <c r="K360" s="10">
        <f t="shared" si="65"/>
        <v>534.03128206966642</v>
      </c>
      <c r="L360" s="10">
        <f t="shared" si="66"/>
        <v>1680978.5279168193</v>
      </c>
      <c r="M360" s="10"/>
      <c r="N360" s="73">
        <f t="shared" si="56"/>
        <v>1680978.5279168193</v>
      </c>
    </row>
    <row r="361" spans="1:14" x14ac:dyDescent="0.25">
      <c r="A361" s="68"/>
      <c r="B361" s="52" t="s">
        <v>246</v>
      </c>
      <c r="C361" s="36">
        <v>4</v>
      </c>
      <c r="D361" s="56">
        <v>17.054500000000001</v>
      </c>
      <c r="E361" s="84">
        <v>828</v>
      </c>
      <c r="F361" s="120">
        <v>153440</v>
      </c>
      <c r="G361" s="42">
        <v>100</v>
      </c>
      <c r="H361" s="51">
        <f t="shared" si="63"/>
        <v>153440</v>
      </c>
      <c r="I361" s="10">
        <f t="shared" si="62"/>
        <v>0</v>
      </c>
      <c r="J361" s="10">
        <f t="shared" si="64"/>
        <v>185.31400966183574</v>
      </c>
      <c r="K361" s="10">
        <f t="shared" si="65"/>
        <v>600.09929793050242</v>
      </c>
      <c r="L361" s="10">
        <f t="shared" si="66"/>
        <v>866466.56432860112</v>
      </c>
      <c r="M361" s="10"/>
      <c r="N361" s="73">
        <f t="shared" si="56"/>
        <v>866466.56432860112</v>
      </c>
    </row>
    <row r="362" spans="1:14" x14ac:dyDescent="0.25">
      <c r="A362" s="68"/>
      <c r="B362" s="52" t="s">
        <v>247</v>
      </c>
      <c r="C362" s="36">
        <v>4</v>
      </c>
      <c r="D362" s="56">
        <v>28.305500000000002</v>
      </c>
      <c r="E362" s="84">
        <v>955</v>
      </c>
      <c r="F362" s="120">
        <v>520810</v>
      </c>
      <c r="G362" s="42">
        <v>100</v>
      </c>
      <c r="H362" s="51">
        <f t="shared" si="63"/>
        <v>520810</v>
      </c>
      <c r="I362" s="10">
        <f t="shared" si="62"/>
        <v>0</v>
      </c>
      <c r="J362" s="10">
        <f t="shared" si="64"/>
        <v>545.35078534031413</v>
      </c>
      <c r="K362" s="10">
        <f t="shared" si="65"/>
        <v>240.062522252024</v>
      </c>
      <c r="L362" s="10">
        <f t="shared" si="66"/>
        <v>477016.39257938904</v>
      </c>
      <c r="M362" s="10"/>
      <c r="N362" s="73">
        <f t="shared" si="56"/>
        <v>477016.39257938904</v>
      </c>
    </row>
    <row r="363" spans="1:14" x14ac:dyDescent="0.25">
      <c r="A363" s="68"/>
      <c r="B363" s="52" t="s">
        <v>248</v>
      </c>
      <c r="C363" s="36">
        <v>4</v>
      </c>
      <c r="D363" s="56">
        <v>24.119200000000003</v>
      </c>
      <c r="E363" s="84">
        <v>1698</v>
      </c>
      <c r="F363" s="120">
        <v>209400</v>
      </c>
      <c r="G363" s="42">
        <v>100</v>
      </c>
      <c r="H363" s="51">
        <f t="shared" si="63"/>
        <v>209400</v>
      </c>
      <c r="I363" s="10">
        <f t="shared" si="62"/>
        <v>0</v>
      </c>
      <c r="J363" s="10">
        <f t="shared" si="64"/>
        <v>123.32155477031802</v>
      </c>
      <c r="K363" s="10">
        <f t="shared" si="65"/>
        <v>662.09175282202011</v>
      </c>
      <c r="L363" s="10">
        <f t="shared" si="66"/>
        <v>1055487.1871722098</v>
      </c>
      <c r="M363" s="10"/>
      <c r="N363" s="73">
        <f t="shared" si="56"/>
        <v>1055487.1871722098</v>
      </c>
    </row>
    <row r="364" spans="1:14" x14ac:dyDescent="0.25">
      <c r="A364" s="68"/>
      <c r="B364" s="52" t="s">
        <v>249</v>
      </c>
      <c r="C364" s="36">
        <v>4</v>
      </c>
      <c r="D364" s="56">
        <v>35.9437</v>
      </c>
      <c r="E364" s="84">
        <v>1437</v>
      </c>
      <c r="F364" s="120">
        <v>368470</v>
      </c>
      <c r="G364" s="42">
        <v>100</v>
      </c>
      <c r="H364" s="51">
        <f t="shared" si="63"/>
        <v>368470</v>
      </c>
      <c r="I364" s="10">
        <f t="shared" si="62"/>
        <v>0</v>
      </c>
      <c r="J364" s="10">
        <f t="shared" si="64"/>
        <v>256.41614474599862</v>
      </c>
      <c r="K364" s="10">
        <f t="shared" si="65"/>
        <v>528.99716284633951</v>
      </c>
      <c r="L364" s="10">
        <f t="shared" si="66"/>
        <v>901397.74035068462</v>
      </c>
      <c r="M364" s="10"/>
      <c r="N364" s="73">
        <f t="shared" si="56"/>
        <v>901397.74035068462</v>
      </c>
    </row>
    <row r="365" spans="1:14" x14ac:dyDescent="0.25">
      <c r="A365" s="68"/>
      <c r="B365" s="52" t="s">
        <v>775</v>
      </c>
      <c r="C365" s="36">
        <v>4</v>
      </c>
      <c r="D365" s="56">
        <v>23.410100000000003</v>
      </c>
      <c r="E365" s="84">
        <v>768</v>
      </c>
      <c r="F365" s="120">
        <v>141850</v>
      </c>
      <c r="G365" s="42">
        <v>100</v>
      </c>
      <c r="H365" s="51">
        <f t="shared" si="63"/>
        <v>141850</v>
      </c>
      <c r="I365" s="10">
        <f t="shared" si="62"/>
        <v>0</v>
      </c>
      <c r="J365" s="10">
        <f t="shared" si="64"/>
        <v>184.70052083333334</v>
      </c>
      <c r="K365" s="10">
        <f t="shared" si="65"/>
        <v>600.71278675900476</v>
      </c>
      <c r="L365" s="10">
        <f t="shared" si="66"/>
        <v>879675.40725916123</v>
      </c>
      <c r="M365" s="10"/>
      <c r="N365" s="73">
        <f t="shared" si="56"/>
        <v>879675.40725916123</v>
      </c>
    </row>
    <row r="366" spans="1:14" x14ac:dyDescent="0.25">
      <c r="A366" s="68"/>
      <c r="B366" s="52" t="s">
        <v>250</v>
      </c>
      <c r="C366" s="36">
        <v>4</v>
      </c>
      <c r="D366" s="56">
        <v>56.730699999999999</v>
      </c>
      <c r="E366" s="84">
        <v>4202</v>
      </c>
      <c r="F366" s="120">
        <v>1203400</v>
      </c>
      <c r="G366" s="42">
        <v>100</v>
      </c>
      <c r="H366" s="51">
        <f t="shared" si="63"/>
        <v>1203400</v>
      </c>
      <c r="I366" s="10">
        <f t="shared" si="62"/>
        <v>0</v>
      </c>
      <c r="J366" s="10">
        <f t="shared" si="64"/>
        <v>286.38743455497382</v>
      </c>
      <c r="K366" s="10">
        <f t="shared" si="65"/>
        <v>499.02587303736431</v>
      </c>
      <c r="L366" s="10">
        <f t="shared" si="66"/>
        <v>1222039.0402652642</v>
      </c>
      <c r="M366" s="10"/>
      <c r="N366" s="73">
        <f t="shared" si="56"/>
        <v>1222039.0402652642</v>
      </c>
    </row>
    <row r="367" spans="1:14" x14ac:dyDescent="0.25">
      <c r="A367" s="68"/>
      <c r="B367" s="52" t="s">
        <v>776</v>
      </c>
      <c r="C367" s="36">
        <v>4</v>
      </c>
      <c r="D367" s="56">
        <v>43.787799999999997</v>
      </c>
      <c r="E367" s="84">
        <v>4128</v>
      </c>
      <c r="F367" s="120">
        <v>1350320</v>
      </c>
      <c r="G367" s="42">
        <v>100</v>
      </c>
      <c r="H367" s="51">
        <f t="shared" si="63"/>
        <v>1350320</v>
      </c>
      <c r="I367" s="10">
        <f t="shared" si="62"/>
        <v>0</v>
      </c>
      <c r="J367" s="10">
        <f t="shared" si="64"/>
        <v>327.11240310077517</v>
      </c>
      <c r="K367" s="10">
        <f t="shared" si="65"/>
        <v>458.30090449156296</v>
      </c>
      <c r="L367" s="10">
        <f t="shared" si="66"/>
        <v>1126340.4206052399</v>
      </c>
      <c r="M367" s="10"/>
      <c r="N367" s="73">
        <f t="shared" si="56"/>
        <v>1126340.4206052399</v>
      </c>
    </row>
    <row r="368" spans="1:14" x14ac:dyDescent="0.25">
      <c r="A368" s="68"/>
      <c r="B368" s="52" t="s">
        <v>251</v>
      </c>
      <c r="C368" s="36">
        <v>4</v>
      </c>
      <c r="D368" s="56">
        <v>40.653300000000002</v>
      </c>
      <c r="E368" s="84">
        <v>4082</v>
      </c>
      <c r="F368" s="120">
        <v>3666820</v>
      </c>
      <c r="G368" s="42">
        <v>100</v>
      </c>
      <c r="H368" s="51">
        <f t="shared" si="63"/>
        <v>3666820</v>
      </c>
      <c r="I368" s="10">
        <f t="shared" si="62"/>
        <v>0</v>
      </c>
      <c r="J368" s="10">
        <f t="shared" si="64"/>
        <v>898.29005389514941</v>
      </c>
      <c r="K368" s="10">
        <f t="shared" si="65"/>
        <v>-112.87674630281128</v>
      </c>
      <c r="L368" s="10">
        <f t="shared" si="66"/>
        <v>556590.57725593704</v>
      </c>
      <c r="M368" s="10"/>
      <c r="N368" s="73">
        <f t="shared" si="56"/>
        <v>556590.57725593704</v>
      </c>
    </row>
    <row r="369" spans="1:14" x14ac:dyDescent="0.25">
      <c r="A369" s="68"/>
      <c r="B369" s="52" t="s">
        <v>252</v>
      </c>
      <c r="C369" s="36">
        <v>4</v>
      </c>
      <c r="D369" s="56">
        <v>32.776199999999996</v>
      </c>
      <c r="E369" s="84">
        <v>2295</v>
      </c>
      <c r="F369" s="120">
        <v>571350</v>
      </c>
      <c r="G369" s="42">
        <v>100</v>
      </c>
      <c r="H369" s="51">
        <f t="shared" si="63"/>
        <v>571350</v>
      </c>
      <c r="I369" s="10">
        <f t="shared" si="62"/>
        <v>0</v>
      </c>
      <c r="J369" s="10">
        <f t="shared" si="64"/>
        <v>248.95424836601308</v>
      </c>
      <c r="K369" s="10">
        <f t="shared" si="65"/>
        <v>536.45905922632505</v>
      </c>
      <c r="L369" s="10">
        <f t="shared" si="66"/>
        <v>992654.65668838739</v>
      </c>
      <c r="M369" s="10"/>
      <c r="N369" s="73">
        <f t="shared" si="56"/>
        <v>992654.65668838739</v>
      </c>
    </row>
    <row r="370" spans="1:14" x14ac:dyDescent="0.25">
      <c r="A370" s="68"/>
      <c r="B370" s="52"/>
      <c r="C370" s="36"/>
      <c r="D370" s="56">
        <v>0</v>
      </c>
      <c r="E370" s="86"/>
      <c r="F370" s="74"/>
      <c r="G370" s="42"/>
      <c r="H370" s="74"/>
      <c r="I370" s="75"/>
      <c r="J370" s="75"/>
      <c r="K370" s="10"/>
      <c r="L370" s="10"/>
      <c r="M370" s="10"/>
      <c r="N370" s="73"/>
    </row>
    <row r="371" spans="1:14" x14ac:dyDescent="0.25">
      <c r="A371" s="71" t="s">
        <v>253</v>
      </c>
      <c r="B371" s="44" t="s">
        <v>2</v>
      </c>
      <c r="C371" s="45"/>
      <c r="D371" s="3">
        <v>327.73879300000004</v>
      </c>
      <c r="E371" s="87">
        <f>E372</f>
        <v>34919</v>
      </c>
      <c r="F371" s="38">
        <v>0</v>
      </c>
      <c r="G371" s="42"/>
      <c r="H371" s="38">
        <f>H373</f>
        <v>0</v>
      </c>
      <c r="I371" s="8">
        <f>I373</f>
        <v>0</v>
      </c>
      <c r="J371" s="8"/>
      <c r="K371" s="10"/>
      <c r="L371" s="10"/>
      <c r="M371" s="9">
        <f>M373</f>
        <v>14555774.098592743</v>
      </c>
      <c r="N371" s="69">
        <f t="shared" si="56"/>
        <v>14555774.098592743</v>
      </c>
    </row>
    <row r="372" spans="1:14" x14ac:dyDescent="0.25">
      <c r="A372" s="71" t="s">
        <v>253</v>
      </c>
      <c r="B372" s="44" t="s">
        <v>3</v>
      </c>
      <c r="C372" s="45"/>
      <c r="D372" s="3">
        <v>327.73879300000004</v>
      </c>
      <c r="E372" s="87">
        <f>SUM(E374:E384)</f>
        <v>34919</v>
      </c>
      <c r="F372" s="38">
        <f>SUM(F374:F384)</f>
        <v>17957440</v>
      </c>
      <c r="G372" s="42"/>
      <c r="H372" s="38">
        <f>SUM(H374:H384)</f>
        <v>17957440</v>
      </c>
      <c r="I372" s="8">
        <f>SUM(I374:I384)</f>
        <v>0</v>
      </c>
      <c r="J372" s="8"/>
      <c r="K372" s="10"/>
      <c r="L372" s="8">
        <f>SUM(L374:L384)</f>
        <v>9137983.8150621261</v>
      </c>
      <c r="M372" s="10"/>
      <c r="N372" s="69">
        <f t="shared" si="56"/>
        <v>9137983.8150621261</v>
      </c>
    </row>
    <row r="373" spans="1:14" x14ac:dyDescent="0.25">
      <c r="A373" s="68"/>
      <c r="B373" s="52" t="s">
        <v>26</v>
      </c>
      <c r="C373" s="36">
        <v>2</v>
      </c>
      <c r="D373" s="56">
        <v>0</v>
      </c>
      <c r="E373" s="88"/>
      <c r="F373" s="51">
        <v>0</v>
      </c>
      <c r="G373" s="42">
        <v>25</v>
      </c>
      <c r="H373" s="51"/>
      <c r="I373" s="10">
        <f t="shared" ref="I373:I384" si="67">F373-H373</f>
        <v>0</v>
      </c>
      <c r="J373" s="10"/>
      <c r="K373" s="10"/>
      <c r="L373" s="10"/>
      <c r="M373" s="10">
        <f>($L$7*$L$8*E371/$L$10)+($L$7*$L$9*D371/$L$11)</f>
        <v>14555774.098592743</v>
      </c>
      <c r="N373" s="73">
        <f t="shared" ref="N373:N436" si="68">L373+M373</f>
        <v>14555774.098592743</v>
      </c>
    </row>
    <row r="374" spans="1:14" x14ac:dyDescent="0.25">
      <c r="A374" s="68"/>
      <c r="B374" s="52" t="s">
        <v>254</v>
      </c>
      <c r="C374" s="36">
        <v>4</v>
      </c>
      <c r="D374" s="56">
        <v>30.5382</v>
      </c>
      <c r="E374" s="84">
        <v>3980</v>
      </c>
      <c r="F374" s="120">
        <v>2721820</v>
      </c>
      <c r="G374" s="42">
        <v>100</v>
      </c>
      <c r="H374" s="51">
        <f t="shared" ref="H374:H384" si="69">F374*G374/100</f>
        <v>2721820</v>
      </c>
      <c r="I374" s="10">
        <f t="shared" si="67"/>
        <v>0</v>
      </c>
      <c r="J374" s="10">
        <f t="shared" ref="J374:J384" si="70">F374/E374</f>
        <v>683.8743718592965</v>
      </c>
      <c r="K374" s="10">
        <f t="shared" ref="K374:K384" si="71">$J$11*$J$19-J374</f>
        <v>101.53893573304163</v>
      </c>
      <c r="L374" s="10">
        <f t="shared" ref="L374:L384" si="72">IF(K374&gt;0,$J$7*$J$8*(K374/$K$19),0)+$J$7*$J$9*(E374/$E$19)+$J$7*$J$10*(D374/$D$19)</f>
        <v>638744.3727512958</v>
      </c>
      <c r="M374" s="10"/>
      <c r="N374" s="73">
        <f t="shared" si="68"/>
        <v>638744.3727512958</v>
      </c>
    </row>
    <row r="375" spans="1:14" x14ac:dyDescent="0.25">
      <c r="A375" s="68"/>
      <c r="B375" s="52" t="s">
        <v>196</v>
      </c>
      <c r="C375" s="36">
        <v>4</v>
      </c>
      <c r="D375" s="56">
        <v>18.514592999999998</v>
      </c>
      <c r="E375" s="84">
        <v>3801</v>
      </c>
      <c r="F375" s="120">
        <v>991640</v>
      </c>
      <c r="G375" s="42">
        <v>100</v>
      </c>
      <c r="H375" s="51">
        <f t="shared" si="69"/>
        <v>991640</v>
      </c>
      <c r="I375" s="10">
        <f t="shared" si="67"/>
        <v>0</v>
      </c>
      <c r="J375" s="10">
        <f t="shared" si="70"/>
        <v>260.88923967377008</v>
      </c>
      <c r="K375" s="10">
        <f t="shared" si="71"/>
        <v>524.52406791856811</v>
      </c>
      <c r="L375" s="10">
        <f t="shared" si="72"/>
        <v>1096650.8329897795</v>
      </c>
      <c r="M375" s="10"/>
      <c r="N375" s="73">
        <f t="shared" si="68"/>
        <v>1096650.8329897795</v>
      </c>
    </row>
    <row r="376" spans="1:14" x14ac:dyDescent="0.25">
      <c r="A376" s="68"/>
      <c r="B376" s="52" t="s">
        <v>255</v>
      </c>
      <c r="C376" s="36">
        <v>4</v>
      </c>
      <c r="D376" s="56">
        <v>44.072099999999999</v>
      </c>
      <c r="E376" s="84">
        <v>5864</v>
      </c>
      <c r="F376" s="120">
        <v>4133920</v>
      </c>
      <c r="G376" s="42">
        <v>100</v>
      </c>
      <c r="H376" s="51">
        <f t="shared" si="69"/>
        <v>4133920</v>
      </c>
      <c r="I376" s="10">
        <f t="shared" si="67"/>
        <v>0</v>
      </c>
      <c r="J376" s="10">
        <f t="shared" si="70"/>
        <v>704.96589358799451</v>
      </c>
      <c r="K376" s="10">
        <f t="shared" si="71"/>
        <v>80.447414004343614</v>
      </c>
      <c r="L376" s="10">
        <f t="shared" si="72"/>
        <v>854538.97452685749</v>
      </c>
      <c r="M376" s="10"/>
      <c r="N376" s="73">
        <f t="shared" si="68"/>
        <v>854538.97452685749</v>
      </c>
    </row>
    <row r="377" spans="1:14" x14ac:dyDescent="0.25">
      <c r="A377" s="68"/>
      <c r="B377" s="52" t="s">
        <v>777</v>
      </c>
      <c r="C377" s="36">
        <v>4</v>
      </c>
      <c r="D377" s="56">
        <v>50.002099999999999</v>
      </c>
      <c r="E377" s="84">
        <v>3276</v>
      </c>
      <c r="F377" s="120">
        <v>1382420</v>
      </c>
      <c r="G377" s="42">
        <v>100</v>
      </c>
      <c r="H377" s="51">
        <f t="shared" si="69"/>
        <v>1382420</v>
      </c>
      <c r="I377" s="10">
        <f t="shared" si="67"/>
        <v>0</v>
      </c>
      <c r="J377" s="10">
        <f t="shared" si="70"/>
        <v>421.98412698412699</v>
      </c>
      <c r="K377" s="10">
        <f t="shared" si="71"/>
        <v>363.42918060821114</v>
      </c>
      <c r="L377" s="10">
        <f t="shared" si="72"/>
        <v>938817.17693919363</v>
      </c>
      <c r="M377" s="10"/>
      <c r="N377" s="73">
        <f t="shared" si="68"/>
        <v>938817.17693919363</v>
      </c>
    </row>
    <row r="378" spans="1:14" x14ac:dyDescent="0.25">
      <c r="A378" s="68"/>
      <c r="B378" s="52" t="s">
        <v>256</v>
      </c>
      <c r="C378" s="36">
        <v>4</v>
      </c>
      <c r="D378" s="56">
        <v>19.601399999999998</v>
      </c>
      <c r="E378" s="84">
        <v>2323</v>
      </c>
      <c r="F378" s="120">
        <v>774840</v>
      </c>
      <c r="G378" s="42">
        <v>100</v>
      </c>
      <c r="H378" s="51">
        <f t="shared" si="69"/>
        <v>774840</v>
      </c>
      <c r="I378" s="10">
        <f t="shared" si="67"/>
        <v>0</v>
      </c>
      <c r="J378" s="10">
        <f t="shared" si="70"/>
        <v>333.55144210073183</v>
      </c>
      <c r="K378" s="10">
        <f t="shared" si="71"/>
        <v>451.8618654916063</v>
      </c>
      <c r="L378" s="10">
        <f t="shared" si="72"/>
        <v>853979.19997630874</v>
      </c>
      <c r="M378" s="10"/>
      <c r="N378" s="73">
        <f t="shared" si="68"/>
        <v>853979.19997630874</v>
      </c>
    </row>
    <row r="379" spans="1:14" x14ac:dyDescent="0.25">
      <c r="A379" s="68"/>
      <c r="B379" s="52" t="s">
        <v>778</v>
      </c>
      <c r="C379" s="36">
        <v>4</v>
      </c>
      <c r="D379" s="56">
        <v>9.5202999999999989</v>
      </c>
      <c r="E379" s="84">
        <v>699</v>
      </c>
      <c r="F379" s="120">
        <v>79080</v>
      </c>
      <c r="G379" s="42">
        <v>100</v>
      </c>
      <c r="H379" s="51">
        <f t="shared" si="69"/>
        <v>79080</v>
      </c>
      <c r="I379" s="10">
        <f t="shared" si="67"/>
        <v>0</v>
      </c>
      <c r="J379" s="10">
        <f t="shared" si="70"/>
        <v>113.13304721030043</v>
      </c>
      <c r="K379" s="10">
        <f t="shared" si="71"/>
        <v>672.28026038203768</v>
      </c>
      <c r="L379" s="10">
        <f t="shared" si="72"/>
        <v>917814.55824729369</v>
      </c>
      <c r="M379" s="10"/>
      <c r="N379" s="73">
        <f t="shared" si="68"/>
        <v>917814.55824729369</v>
      </c>
    </row>
    <row r="380" spans="1:14" x14ac:dyDescent="0.25">
      <c r="A380" s="68"/>
      <c r="B380" s="52" t="s">
        <v>257</v>
      </c>
      <c r="C380" s="36">
        <v>4</v>
      </c>
      <c r="D380" s="56">
        <v>34.553199999999997</v>
      </c>
      <c r="E380" s="84">
        <v>2606</v>
      </c>
      <c r="F380" s="120">
        <v>1254730</v>
      </c>
      <c r="G380" s="42">
        <v>100</v>
      </c>
      <c r="H380" s="51">
        <f t="shared" si="69"/>
        <v>1254730</v>
      </c>
      <c r="I380" s="10">
        <f t="shared" si="67"/>
        <v>0</v>
      </c>
      <c r="J380" s="10">
        <f t="shared" si="70"/>
        <v>481.47735993860323</v>
      </c>
      <c r="K380" s="10">
        <f t="shared" si="71"/>
        <v>303.9359476537349</v>
      </c>
      <c r="L380" s="10">
        <f t="shared" si="72"/>
        <v>749286.38743806689</v>
      </c>
      <c r="M380" s="10"/>
      <c r="N380" s="73">
        <f t="shared" si="68"/>
        <v>749286.38743806689</v>
      </c>
    </row>
    <row r="381" spans="1:14" x14ac:dyDescent="0.25">
      <c r="A381" s="68"/>
      <c r="B381" s="52" t="s">
        <v>258</v>
      </c>
      <c r="C381" s="36">
        <v>4</v>
      </c>
      <c r="D381" s="56">
        <v>30.720999999999997</v>
      </c>
      <c r="E381" s="84">
        <v>2742</v>
      </c>
      <c r="F381" s="120">
        <v>1263780</v>
      </c>
      <c r="G381" s="42">
        <v>100</v>
      </c>
      <c r="H381" s="51">
        <f t="shared" si="69"/>
        <v>1263780</v>
      </c>
      <c r="I381" s="10">
        <f t="shared" si="67"/>
        <v>0</v>
      </c>
      <c r="J381" s="10">
        <f t="shared" si="70"/>
        <v>460.89715536105035</v>
      </c>
      <c r="K381" s="10">
        <f t="shared" si="71"/>
        <v>324.51615223128778</v>
      </c>
      <c r="L381" s="10">
        <f t="shared" si="72"/>
        <v>777375.68438289419</v>
      </c>
      <c r="M381" s="10"/>
      <c r="N381" s="73">
        <f t="shared" si="68"/>
        <v>777375.68438289419</v>
      </c>
    </row>
    <row r="382" spans="1:14" x14ac:dyDescent="0.25">
      <c r="A382" s="68"/>
      <c r="B382" s="52" t="s">
        <v>259</v>
      </c>
      <c r="C382" s="36">
        <v>4</v>
      </c>
      <c r="D382" s="56">
        <v>18.347899999999999</v>
      </c>
      <c r="E382" s="84">
        <v>2603</v>
      </c>
      <c r="F382" s="121">
        <v>657520</v>
      </c>
      <c r="G382" s="42">
        <v>100</v>
      </c>
      <c r="H382" s="51">
        <f t="shared" si="69"/>
        <v>657520</v>
      </c>
      <c r="I382" s="10">
        <f t="shared" si="67"/>
        <v>0</v>
      </c>
      <c r="J382" s="10">
        <f t="shared" si="70"/>
        <v>252.60084517864004</v>
      </c>
      <c r="K382" s="10">
        <f t="shared" si="71"/>
        <v>532.81246241369809</v>
      </c>
      <c r="L382" s="10">
        <f t="shared" si="72"/>
        <v>978280.02130057383</v>
      </c>
      <c r="M382" s="10"/>
      <c r="N382" s="73">
        <f t="shared" si="68"/>
        <v>978280.02130057383</v>
      </c>
    </row>
    <row r="383" spans="1:14" x14ac:dyDescent="0.25">
      <c r="A383" s="68"/>
      <c r="B383" s="52" t="s">
        <v>779</v>
      </c>
      <c r="C383" s="36">
        <v>4</v>
      </c>
      <c r="D383" s="56">
        <v>41.204600000000006</v>
      </c>
      <c r="E383" s="84">
        <v>3511</v>
      </c>
      <c r="F383" s="120">
        <v>1688880</v>
      </c>
      <c r="G383" s="42">
        <v>100</v>
      </c>
      <c r="H383" s="51">
        <f t="shared" si="69"/>
        <v>1688880</v>
      </c>
      <c r="I383" s="10">
        <f t="shared" si="67"/>
        <v>0</v>
      </c>
      <c r="J383" s="10">
        <f t="shared" si="70"/>
        <v>481.02534890344629</v>
      </c>
      <c r="K383" s="10">
        <f t="shared" si="71"/>
        <v>304.38795868889184</v>
      </c>
      <c r="L383" s="10">
        <f t="shared" si="72"/>
        <v>866220.68878667417</v>
      </c>
      <c r="M383" s="10"/>
      <c r="N383" s="73">
        <f t="shared" si="68"/>
        <v>866220.68878667417</v>
      </c>
    </row>
    <row r="384" spans="1:14" x14ac:dyDescent="0.25">
      <c r="A384" s="68"/>
      <c r="B384" s="52" t="s">
        <v>260</v>
      </c>
      <c r="C384" s="36">
        <v>4</v>
      </c>
      <c r="D384" s="56">
        <v>30.663400000000003</v>
      </c>
      <c r="E384" s="84">
        <v>3514</v>
      </c>
      <c r="F384" s="120">
        <v>3008810</v>
      </c>
      <c r="G384" s="42">
        <v>100</v>
      </c>
      <c r="H384" s="51">
        <f t="shared" si="69"/>
        <v>3008810</v>
      </c>
      <c r="I384" s="10">
        <f t="shared" si="67"/>
        <v>0</v>
      </c>
      <c r="J384" s="10">
        <f t="shared" si="70"/>
        <v>856.23505976095612</v>
      </c>
      <c r="K384" s="10">
        <f t="shared" si="71"/>
        <v>-70.821752168617991</v>
      </c>
      <c r="L384" s="10">
        <f t="shared" si="72"/>
        <v>466275.91772318876</v>
      </c>
      <c r="M384" s="10"/>
      <c r="N384" s="73">
        <f t="shared" si="68"/>
        <v>466275.91772318876</v>
      </c>
    </row>
    <row r="385" spans="1:14" x14ac:dyDescent="0.25">
      <c r="A385" s="68"/>
      <c r="B385" s="52"/>
      <c r="C385" s="36"/>
      <c r="D385" s="56">
        <v>0</v>
      </c>
      <c r="E385" s="86"/>
      <c r="F385" s="74"/>
      <c r="G385" s="42"/>
      <c r="H385" s="74"/>
      <c r="I385" s="75"/>
      <c r="J385" s="75"/>
      <c r="K385" s="10"/>
      <c r="L385" s="10"/>
      <c r="M385" s="10"/>
      <c r="N385" s="73"/>
    </row>
    <row r="386" spans="1:14" x14ac:dyDescent="0.25">
      <c r="A386" s="71" t="s">
        <v>261</v>
      </c>
      <c r="B386" s="44" t="s">
        <v>2</v>
      </c>
      <c r="C386" s="45"/>
      <c r="D386" s="3">
        <v>932.91639999999973</v>
      </c>
      <c r="E386" s="87">
        <f>E387</f>
        <v>76609</v>
      </c>
      <c r="F386" s="38">
        <v>0</v>
      </c>
      <c r="G386" s="42"/>
      <c r="H386" s="38">
        <f>H388</f>
        <v>7787560</v>
      </c>
      <c r="I386" s="8">
        <f>I388</f>
        <v>-7787560</v>
      </c>
      <c r="J386" s="8"/>
      <c r="K386" s="10"/>
      <c r="L386" s="10"/>
      <c r="M386" s="9">
        <f>M388</f>
        <v>35093093.473926909</v>
      </c>
      <c r="N386" s="69">
        <f t="shared" si="68"/>
        <v>35093093.473926909</v>
      </c>
    </row>
    <row r="387" spans="1:14" x14ac:dyDescent="0.25">
      <c r="A387" s="71" t="s">
        <v>261</v>
      </c>
      <c r="B387" s="44" t="s">
        <v>3</v>
      </c>
      <c r="C387" s="45"/>
      <c r="D387" s="3">
        <v>932.91639999999973</v>
      </c>
      <c r="E387" s="87">
        <f>SUM(E389:E420)</f>
        <v>76609</v>
      </c>
      <c r="F387" s="38">
        <f>SUM(F389:F420)</f>
        <v>54574100</v>
      </c>
      <c r="G387" s="42"/>
      <c r="H387" s="38">
        <f>SUM(H389:H420)</f>
        <v>38998980</v>
      </c>
      <c r="I387" s="8">
        <f>SUM(I389:I420)</f>
        <v>15575120</v>
      </c>
      <c r="J387" s="8"/>
      <c r="K387" s="10"/>
      <c r="L387" s="8">
        <f>SUM(L389:L420)</f>
        <v>29312261.610905778</v>
      </c>
      <c r="M387" s="10"/>
      <c r="N387" s="69">
        <f t="shared" si="68"/>
        <v>29312261.610905778</v>
      </c>
    </row>
    <row r="388" spans="1:14" x14ac:dyDescent="0.25">
      <c r="A388" s="68"/>
      <c r="B388" s="52" t="s">
        <v>26</v>
      </c>
      <c r="C388" s="36">
        <v>2</v>
      </c>
      <c r="D388" s="56">
        <v>0</v>
      </c>
      <c r="E388" s="88"/>
      <c r="F388" s="51">
        <v>0</v>
      </c>
      <c r="G388" s="42">
        <v>25</v>
      </c>
      <c r="H388" s="51">
        <f>F402*G388/100</f>
        <v>7787560</v>
      </c>
      <c r="I388" s="10">
        <f t="shared" ref="I388:I420" si="73">F388-H388</f>
        <v>-7787560</v>
      </c>
      <c r="J388" s="10"/>
      <c r="K388" s="10"/>
      <c r="L388" s="10"/>
      <c r="M388" s="10">
        <f>($L$7*$L$8*E386/$L$10)+($L$7*$L$9*D386/$L$11)</f>
        <v>35093093.473926909</v>
      </c>
      <c r="N388" s="73">
        <f t="shared" si="68"/>
        <v>35093093.473926909</v>
      </c>
    </row>
    <row r="389" spans="1:14" x14ac:dyDescent="0.25">
      <c r="A389" s="68"/>
      <c r="B389" s="52" t="s">
        <v>262</v>
      </c>
      <c r="C389" s="36">
        <v>4</v>
      </c>
      <c r="D389" s="56">
        <v>17.2576</v>
      </c>
      <c r="E389" s="84">
        <v>615</v>
      </c>
      <c r="F389" s="120">
        <v>86910</v>
      </c>
      <c r="G389" s="42">
        <v>100</v>
      </c>
      <c r="H389" s="51">
        <f t="shared" ref="H389:H420" si="74">F389*G389/100</f>
        <v>86910</v>
      </c>
      <c r="I389" s="10">
        <f t="shared" si="73"/>
        <v>0</v>
      </c>
      <c r="J389" s="10">
        <f t="shared" ref="J389:J420" si="75">F389/E389</f>
        <v>141.3170731707317</v>
      </c>
      <c r="K389" s="10">
        <f t="shared" ref="K389:K420" si="76">$J$11*$J$19-J389</f>
        <v>644.09623442160637</v>
      </c>
      <c r="L389" s="10">
        <f t="shared" ref="L389:L420" si="77">IF(K389&gt;0,$J$7*$J$8*(K389/$K$19),0)+$J$7*$J$9*(E389/$E$19)+$J$7*$J$10*(D389/$D$19)</f>
        <v>897656.45476082189</v>
      </c>
      <c r="M389" s="10"/>
      <c r="N389" s="73">
        <f t="shared" si="68"/>
        <v>897656.45476082189</v>
      </c>
    </row>
    <row r="390" spans="1:14" x14ac:dyDescent="0.25">
      <c r="A390" s="68"/>
      <c r="B390" s="52" t="s">
        <v>263</v>
      </c>
      <c r="C390" s="36">
        <v>4</v>
      </c>
      <c r="D390" s="56">
        <v>17.919</v>
      </c>
      <c r="E390" s="84">
        <v>1060</v>
      </c>
      <c r="F390" s="120">
        <v>212630</v>
      </c>
      <c r="G390" s="42">
        <v>100</v>
      </c>
      <c r="H390" s="51">
        <f t="shared" si="74"/>
        <v>212630</v>
      </c>
      <c r="I390" s="10">
        <f t="shared" si="73"/>
        <v>0</v>
      </c>
      <c r="J390" s="10">
        <f t="shared" si="75"/>
        <v>200.59433962264151</v>
      </c>
      <c r="K390" s="10">
        <f t="shared" si="76"/>
        <v>584.81896796969659</v>
      </c>
      <c r="L390" s="10">
        <f t="shared" si="77"/>
        <v>875284.47918832535</v>
      </c>
      <c r="M390" s="10"/>
      <c r="N390" s="73">
        <f t="shared" si="68"/>
        <v>875284.47918832535</v>
      </c>
    </row>
    <row r="391" spans="1:14" x14ac:dyDescent="0.25">
      <c r="A391" s="68"/>
      <c r="B391" s="52" t="s">
        <v>264</v>
      </c>
      <c r="C391" s="36">
        <v>4</v>
      </c>
      <c r="D391" s="56">
        <v>14.108099999999999</v>
      </c>
      <c r="E391" s="84">
        <v>646</v>
      </c>
      <c r="F391" s="120">
        <v>304590</v>
      </c>
      <c r="G391" s="42">
        <v>100</v>
      </c>
      <c r="H391" s="51">
        <f t="shared" si="74"/>
        <v>304590</v>
      </c>
      <c r="I391" s="10">
        <f t="shared" si="73"/>
        <v>0</v>
      </c>
      <c r="J391" s="10">
        <f t="shared" si="75"/>
        <v>471.50154798761611</v>
      </c>
      <c r="K391" s="10">
        <f t="shared" si="76"/>
        <v>313.91175960472202</v>
      </c>
      <c r="L391" s="10">
        <f t="shared" si="77"/>
        <v>491380.77654085384</v>
      </c>
      <c r="M391" s="10"/>
      <c r="N391" s="73">
        <f t="shared" si="68"/>
        <v>491380.77654085384</v>
      </c>
    </row>
    <row r="392" spans="1:14" x14ac:dyDescent="0.25">
      <c r="A392" s="68"/>
      <c r="B392" s="52" t="s">
        <v>265</v>
      </c>
      <c r="C392" s="36">
        <v>4</v>
      </c>
      <c r="D392" s="56">
        <v>33.1967</v>
      </c>
      <c r="E392" s="84">
        <v>1519</v>
      </c>
      <c r="F392" s="120">
        <v>463120</v>
      </c>
      <c r="G392" s="42">
        <v>100</v>
      </c>
      <c r="H392" s="51">
        <f t="shared" si="74"/>
        <v>463120</v>
      </c>
      <c r="I392" s="10">
        <f t="shared" si="73"/>
        <v>0</v>
      </c>
      <c r="J392" s="10">
        <f t="shared" si="75"/>
        <v>304.88479262672809</v>
      </c>
      <c r="K392" s="10">
        <f t="shared" si="76"/>
        <v>480.52851496561004</v>
      </c>
      <c r="L392" s="10">
        <f t="shared" si="77"/>
        <v>843245.51919443836</v>
      </c>
      <c r="M392" s="10"/>
      <c r="N392" s="73">
        <f t="shared" si="68"/>
        <v>843245.51919443836</v>
      </c>
    </row>
    <row r="393" spans="1:14" x14ac:dyDescent="0.25">
      <c r="A393" s="68"/>
      <c r="B393" s="52" t="s">
        <v>266</v>
      </c>
      <c r="C393" s="36">
        <v>4</v>
      </c>
      <c r="D393" s="56">
        <v>56.851199999999992</v>
      </c>
      <c r="E393" s="84">
        <v>4778</v>
      </c>
      <c r="F393" s="120">
        <v>1575040</v>
      </c>
      <c r="G393" s="42">
        <v>100</v>
      </c>
      <c r="H393" s="51">
        <f t="shared" si="74"/>
        <v>1575040</v>
      </c>
      <c r="I393" s="10">
        <f t="shared" si="73"/>
        <v>0</v>
      </c>
      <c r="J393" s="10">
        <f t="shared" si="75"/>
        <v>329.64420259522814</v>
      </c>
      <c r="K393" s="10">
        <f t="shared" si="76"/>
        <v>455.76910499710999</v>
      </c>
      <c r="L393" s="10">
        <f t="shared" si="77"/>
        <v>1231468.4290928026</v>
      </c>
      <c r="M393" s="10"/>
      <c r="N393" s="73">
        <f t="shared" si="68"/>
        <v>1231468.4290928026</v>
      </c>
    </row>
    <row r="394" spans="1:14" x14ac:dyDescent="0.25">
      <c r="A394" s="68"/>
      <c r="B394" s="52" t="s">
        <v>267</v>
      </c>
      <c r="C394" s="36">
        <v>4</v>
      </c>
      <c r="D394" s="56">
        <v>25.022300000000001</v>
      </c>
      <c r="E394" s="84">
        <v>1462</v>
      </c>
      <c r="F394" s="120">
        <v>1344760</v>
      </c>
      <c r="G394" s="42">
        <v>100</v>
      </c>
      <c r="H394" s="51">
        <f t="shared" si="74"/>
        <v>1344760</v>
      </c>
      <c r="I394" s="10">
        <f t="shared" si="73"/>
        <v>0</v>
      </c>
      <c r="J394" s="10">
        <f t="shared" si="75"/>
        <v>919.80848153214777</v>
      </c>
      <c r="K394" s="10">
        <f t="shared" si="76"/>
        <v>-134.39517393980964</v>
      </c>
      <c r="L394" s="10">
        <f t="shared" si="77"/>
        <v>230412.60845948738</v>
      </c>
      <c r="M394" s="10"/>
      <c r="N394" s="73">
        <f t="shared" si="68"/>
        <v>230412.60845948738</v>
      </c>
    </row>
    <row r="395" spans="1:14" x14ac:dyDescent="0.25">
      <c r="A395" s="68"/>
      <c r="B395" s="52" t="s">
        <v>268</v>
      </c>
      <c r="C395" s="36">
        <v>4</v>
      </c>
      <c r="D395" s="56">
        <v>28.352600000000002</v>
      </c>
      <c r="E395" s="84">
        <v>1590</v>
      </c>
      <c r="F395" s="120">
        <v>326940</v>
      </c>
      <c r="G395" s="42">
        <v>100</v>
      </c>
      <c r="H395" s="51">
        <f t="shared" si="74"/>
        <v>326940</v>
      </c>
      <c r="I395" s="10">
        <f t="shared" si="73"/>
        <v>0</v>
      </c>
      <c r="J395" s="10">
        <f t="shared" si="75"/>
        <v>205.62264150943398</v>
      </c>
      <c r="K395" s="10">
        <f t="shared" si="76"/>
        <v>579.79066608290418</v>
      </c>
      <c r="L395" s="10">
        <f t="shared" si="77"/>
        <v>956763.9257218421</v>
      </c>
      <c r="M395" s="10"/>
      <c r="N395" s="73">
        <f t="shared" si="68"/>
        <v>956763.9257218421</v>
      </c>
    </row>
    <row r="396" spans="1:14" x14ac:dyDescent="0.25">
      <c r="A396" s="68"/>
      <c r="B396" s="52" t="s">
        <v>269</v>
      </c>
      <c r="C396" s="36">
        <v>4</v>
      </c>
      <c r="D396" s="56">
        <v>36.885599999999997</v>
      </c>
      <c r="E396" s="84">
        <v>1182</v>
      </c>
      <c r="F396" s="120">
        <v>285450</v>
      </c>
      <c r="G396" s="42">
        <v>100</v>
      </c>
      <c r="H396" s="51">
        <f t="shared" si="74"/>
        <v>285450</v>
      </c>
      <c r="I396" s="10">
        <f t="shared" si="73"/>
        <v>0</v>
      </c>
      <c r="J396" s="10">
        <f t="shared" si="75"/>
        <v>241.497461928934</v>
      </c>
      <c r="K396" s="10">
        <f t="shared" si="76"/>
        <v>543.91584566340407</v>
      </c>
      <c r="L396" s="10">
        <f t="shared" si="77"/>
        <v>895049.34694611281</v>
      </c>
      <c r="M396" s="10"/>
      <c r="N396" s="73">
        <f t="shared" si="68"/>
        <v>895049.34694611281</v>
      </c>
    </row>
    <row r="397" spans="1:14" x14ac:dyDescent="0.25">
      <c r="A397" s="68"/>
      <c r="B397" s="52" t="s">
        <v>270</v>
      </c>
      <c r="C397" s="36">
        <v>4</v>
      </c>
      <c r="D397" s="56">
        <v>19.1204</v>
      </c>
      <c r="E397" s="84">
        <v>1040</v>
      </c>
      <c r="F397" s="120">
        <v>203410</v>
      </c>
      <c r="G397" s="42">
        <v>100</v>
      </c>
      <c r="H397" s="51">
        <f t="shared" si="74"/>
        <v>203410</v>
      </c>
      <c r="I397" s="10">
        <f t="shared" si="73"/>
        <v>0</v>
      </c>
      <c r="J397" s="10">
        <f t="shared" si="75"/>
        <v>195.58653846153845</v>
      </c>
      <c r="K397" s="10">
        <f t="shared" si="76"/>
        <v>589.82676913079968</v>
      </c>
      <c r="L397" s="10">
        <f t="shared" si="77"/>
        <v>882786.47286801203</v>
      </c>
      <c r="M397" s="10"/>
      <c r="N397" s="73">
        <f t="shared" si="68"/>
        <v>882786.47286801203</v>
      </c>
    </row>
    <row r="398" spans="1:14" x14ac:dyDescent="0.25">
      <c r="A398" s="68"/>
      <c r="B398" s="52" t="s">
        <v>271</v>
      </c>
      <c r="C398" s="36">
        <v>4</v>
      </c>
      <c r="D398" s="56">
        <v>7.6936999999999998</v>
      </c>
      <c r="E398" s="84">
        <v>522</v>
      </c>
      <c r="F398" s="120">
        <v>134900</v>
      </c>
      <c r="G398" s="42">
        <v>100</v>
      </c>
      <c r="H398" s="51">
        <f t="shared" si="74"/>
        <v>134900</v>
      </c>
      <c r="I398" s="10">
        <f t="shared" si="73"/>
        <v>0</v>
      </c>
      <c r="J398" s="10">
        <f t="shared" si="75"/>
        <v>258.42911877394636</v>
      </c>
      <c r="K398" s="10">
        <f t="shared" si="76"/>
        <v>526.98418881839177</v>
      </c>
      <c r="L398" s="10">
        <f t="shared" si="77"/>
        <v>717369.67519853159</v>
      </c>
      <c r="M398" s="10"/>
      <c r="N398" s="73">
        <f t="shared" si="68"/>
        <v>717369.67519853159</v>
      </c>
    </row>
    <row r="399" spans="1:14" x14ac:dyDescent="0.25">
      <c r="A399" s="68"/>
      <c r="B399" s="52" t="s">
        <v>272</v>
      </c>
      <c r="C399" s="36">
        <v>4</v>
      </c>
      <c r="D399" s="56">
        <v>27.951700000000002</v>
      </c>
      <c r="E399" s="84">
        <v>1119</v>
      </c>
      <c r="F399" s="120">
        <v>272440</v>
      </c>
      <c r="G399" s="42">
        <v>100</v>
      </c>
      <c r="H399" s="51">
        <f t="shared" si="74"/>
        <v>272440</v>
      </c>
      <c r="I399" s="10">
        <f t="shared" si="73"/>
        <v>0</v>
      </c>
      <c r="J399" s="10">
        <f t="shared" si="75"/>
        <v>243.467381590706</v>
      </c>
      <c r="K399" s="10">
        <f t="shared" si="76"/>
        <v>541.94592600163219</v>
      </c>
      <c r="L399" s="10">
        <f t="shared" si="77"/>
        <v>859406.4636024948</v>
      </c>
      <c r="M399" s="10"/>
      <c r="N399" s="73">
        <f t="shared" si="68"/>
        <v>859406.4636024948</v>
      </c>
    </row>
    <row r="400" spans="1:14" x14ac:dyDescent="0.25">
      <c r="A400" s="68"/>
      <c r="B400" s="52" t="s">
        <v>273</v>
      </c>
      <c r="C400" s="36">
        <v>4</v>
      </c>
      <c r="D400" s="56">
        <v>31.550799999999999</v>
      </c>
      <c r="E400" s="84">
        <v>1835</v>
      </c>
      <c r="F400" s="120">
        <v>423510</v>
      </c>
      <c r="G400" s="42">
        <v>100</v>
      </c>
      <c r="H400" s="51">
        <f t="shared" si="74"/>
        <v>423510</v>
      </c>
      <c r="I400" s="10">
        <f t="shared" si="73"/>
        <v>0</v>
      </c>
      <c r="J400" s="10">
        <f t="shared" si="75"/>
        <v>230.79564032697547</v>
      </c>
      <c r="K400" s="10">
        <f t="shared" si="76"/>
        <v>554.61766726536268</v>
      </c>
      <c r="L400" s="10">
        <f t="shared" si="77"/>
        <v>961908.13662659575</v>
      </c>
      <c r="M400" s="10"/>
      <c r="N400" s="73">
        <f t="shared" si="68"/>
        <v>961908.13662659575</v>
      </c>
    </row>
    <row r="401" spans="1:14" x14ac:dyDescent="0.25">
      <c r="A401" s="68"/>
      <c r="B401" s="52" t="s">
        <v>274</v>
      </c>
      <c r="C401" s="36">
        <v>4</v>
      </c>
      <c r="D401" s="56">
        <v>44.9495</v>
      </c>
      <c r="E401" s="84">
        <v>8643</v>
      </c>
      <c r="F401" s="120">
        <v>8771860</v>
      </c>
      <c r="G401" s="42">
        <v>100</v>
      </c>
      <c r="H401" s="51">
        <f t="shared" si="74"/>
        <v>8771860</v>
      </c>
      <c r="I401" s="10">
        <f t="shared" si="73"/>
        <v>0</v>
      </c>
      <c r="J401" s="10">
        <f t="shared" si="75"/>
        <v>1014.9091750549578</v>
      </c>
      <c r="K401" s="10">
        <f t="shared" si="76"/>
        <v>-229.49586746261969</v>
      </c>
      <c r="L401" s="10">
        <f t="shared" si="77"/>
        <v>1056371.8413300691</v>
      </c>
      <c r="M401" s="10"/>
      <c r="N401" s="73">
        <f t="shared" si="68"/>
        <v>1056371.8413300691</v>
      </c>
    </row>
    <row r="402" spans="1:14" x14ac:dyDescent="0.25">
      <c r="A402" s="68"/>
      <c r="B402" s="52" t="s">
        <v>881</v>
      </c>
      <c r="C402" s="36">
        <v>3</v>
      </c>
      <c r="D402" s="56">
        <v>63.640900000000002</v>
      </c>
      <c r="E402" s="84">
        <v>19591</v>
      </c>
      <c r="F402" s="120">
        <v>31150240</v>
      </c>
      <c r="G402" s="42">
        <v>50</v>
      </c>
      <c r="H402" s="51">
        <f t="shared" si="74"/>
        <v>15575120</v>
      </c>
      <c r="I402" s="10">
        <f t="shared" si="73"/>
        <v>15575120</v>
      </c>
      <c r="J402" s="10">
        <f t="shared" si="75"/>
        <v>1590.0280741156653</v>
      </c>
      <c r="K402" s="10">
        <f t="shared" si="76"/>
        <v>-804.61476652332715</v>
      </c>
      <c r="L402" s="10">
        <f t="shared" si="77"/>
        <v>2280902.433728483</v>
      </c>
      <c r="M402" s="10"/>
      <c r="N402" s="73">
        <f t="shared" si="68"/>
        <v>2280902.433728483</v>
      </c>
    </row>
    <row r="403" spans="1:14" x14ac:dyDescent="0.25">
      <c r="A403" s="68"/>
      <c r="B403" s="52" t="s">
        <v>275</v>
      </c>
      <c r="C403" s="36">
        <v>4</v>
      </c>
      <c r="D403" s="56">
        <v>31.273899999999998</v>
      </c>
      <c r="E403" s="84">
        <v>2577</v>
      </c>
      <c r="F403" s="120">
        <v>636510</v>
      </c>
      <c r="G403" s="42">
        <v>100</v>
      </c>
      <c r="H403" s="51">
        <f t="shared" si="74"/>
        <v>636510</v>
      </c>
      <c r="I403" s="10">
        <f t="shared" si="73"/>
        <v>0</v>
      </c>
      <c r="J403" s="10">
        <f t="shared" si="75"/>
        <v>246.99650756693831</v>
      </c>
      <c r="K403" s="10">
        <f t="shared" si="76"/>
        <v>538.41680002539988</v>
      </c>
      <c r="L403" s="10">
        <f t="shared" si="77"/>
        <v>1020678.8866605309</v>
      </c>
      <c r="M403" s="10"/>
      <c r="N403" s="73">
        <f t="shared" si="68"/>
        <v>1020678.8866605309</v>
      </c>
    </row>
    <row r="404" spans="1:14" x14ac:dyDescent="0.25">
      <c r="A404" s="68"/>
      <c r="B404" s="52" t="s">
        <v>780</v>
      </c>
      <c r="C404" s="36">
        <v>4</v>
      </c>
      <c r="D404" s="56">
        <v>21.880900000000004</v>
      </c>
      <c r="E404" s="84">
        <v>1248</v>
      </c>
      <c r="F404" s="120">
        <v>294720</v>
      </c>
      <c r="G404" s="42">
        <v>100</v>
      </c>
      <c r="H404" s="51">
        <f t="shared" si="74"/>
        <v>294720</v>
      </c>
      <c r="I404" s="10">
        <f t="shared" si="73"/>
        <v>0</v>
      </c>
      <c r="J404" s="10">
        <f t="shared" si="75"/>
        <v>236.15384615384616</v>
      </c>
      <c r="K404" s="10">
        <f t="shared" si="76"/>
        <v>549.25946143849194</v>
      </c>
      <c r="L404" s="10">
        <f t="shared" si="77"/>
        <v>864019.88461214188</v>
      </c>
      <c r="M404" s="10"/>
      <c r="N404" s="73">
        <f t="shared" si="68"/>
        <v>864019.88461214188</v>
      </c>
    </row>
    <row r="405" spans="1:14" x14ac:dyDescent="0.25">
      <c r="A405" s="68"/>
      <c r="B405" s="52" t="s">
        <v>276</v>
      </c>
      <c r="C405" s="36">
        <v>4</v>
      </c>
      <c r="D405" s="56">
        <v>30.774899999999995</v>
      </c>
      <c r="E405" s="84">
        <v>956</v>
      </c>
      <c r="F405" s="120">
        <v>466330</v>
      </c>
      <c r="G405" s="42">
        <v>100</v>
      </c>
      <c r="H405" s="51">
        <f t="shared" si="74"/>
        <v>466330</v>
      </c>
      <c r="I405" s="10">
        <f t="shared" si="73"/>
        <v>0</v>
      </c>
      <c r="J405" s="10">
        <f t="shared" si="75"/>
        <v>487.79288702928869</v>
      </c>
      <c r="K405" s="10">
        <f>$J$11*$J$19-J405</f>
        <v>297.62042056304944</v>
      </c>
      <c r="L405" s="10">
        <f>IF(K405&gt;0,$J$7*$J$8*(K405/$K$19),0)+$J$7*$J$9*(E405/$E$19)+$J$7*$J$10*(D405/$D$19)</f>
        <v>554224.63185285963</v>
      </c>
      <c r="M405" s="10"/>
      <c r="N405" s="73">
        <f t="shared" si="68"/>
        <v>554224.63185285963</v>
      </c>
    </row>
    <row r="406" spans="1:14" x14ac:dyDescent="0.25">
      <c r="A406" s="68"/>
      <c r="B406" s="52" t="s">
        <v>277</v>
      </c>
      <c r="C406" s="36">
        <v>4</v>
      </c>
      <c r="D406" s="56">
        <v>29.421599999999998</v>
      </c>
      <c r="E406" s="84">
        <v>3041</v>
      </c>
      <c r="F406" s="120">
        <v>533760</v>
      </c>
      <c r="G406" s="42">
        <v>100</v>
      </c>
      <c r="H406" s="51">
        <f t="shared" si="74"/>
        <v>533760</v>
      </c>
      <c r="I406" s="10">
        <f t="shared" si="73"/>
        <v>0</v>
      </c>
      <c r="J406" s="10">
        <f t="shared" si="75"/>
        <v>175.52121012824728</v>
      </c>
      <c r="K406" s="10">
        <f t="shared" si="76"/>
        <v>609.89209746409085</v>
      </c>
      <c r="L406" s="10">
        <f t="shared" si="77"/>
        <v>1151363.7041101884</v>
      </c>
      <c r="M406" s="10"/>
      <c r="N406" s="73">
        <f t="shared" si="68"/>
        <v>1151363.7041101884</v>
      </c>
    </row>
    <row r="407" spans="1:14" x14ac:dyDescent="0.25">
      <c r="A407" s="68"/>
      <c r="B407" s="52" t="s">
        <v>781</v>
      </c>
      <c r="C407" s="36">
        <v>4</v>
      </c>
      <c r="D407" s="56">
        <v>13.160600000000001</v>
      </c>
      <c r="E407" s="84">
        <v>985</v>
      </c>
      <c r="F407" s="120">
        <v>182940</v>
      </c>
      <c r="G407" s="42">
        <v>100</v>
      </c>
      <c r="H407" s="51">
        <f t="shared" si="74"/>
        <v>182940</v>
      </c>
      <c r="I407" s="10">
        <f t="shared" si="73"/>
        <v>0</v>
      </c>
      <c r="J407" s="10">
        <f t="shared" si="75"/>
        <v>185.7258883248731</v>
      </c>
      <c r="K407" s="10">
        <f t="shared" si="76"/>
        <v>599.68741926746497</v>
      </c>
      <c r="L407" s="10">
        <f t="shared" si="77"/>
        <v>871169.432509379</v>
      </c>
      <c r="M407" s="10"/>
      <c r="N407" s="73">
        <f t="shared" si="68"/>
        <v>871169.432509379</v>
      </c>
    </row>
    <row r="408" spans="1:14" x14ac:dyDescent="0.25">
      <c r="A408" s="68"/>
      <c r="B408" s="52" t="s">
        <v>782</v>
      </c>
      <c r="C408" s="36">
        <v>4</v>
      </c>
      <c r="D408" s="56">
        <v>31.3569</v>
      </c>
      <c r="E408" s="84">
        <v>1448</v>
      </c>
      <c r="F408" s="120">
        <v>359600</v>
      </c>
      <c r="G408" s="42">
        <v>100</v>
      </c>
      <c r="H408" s="51">
        <f t="shared" si="74"/>
        <v>359600</v>
      </c>
      <c r="I408" s="10">
        <f t="shared" si="73"/>
        <v>0</v>
      </c>
      <c r="J408" s="10">
        <f t="shared" si="75"/>
        <v>248.34254143646407</v>
      </c>
      <c r="K408" s="10">
        <f t="shared" si="76"/>
        <v>537.07076615587403</v>
      </c>
      <c r="L408" s="10">
        <f t="shared" si="77"/>
        <v>898738.93762683624</v>
      </c>
      <c r="M408" s="10"/>
      <c r="N408" s="73">
        <f t="shared" si="68"/>
        <v>898738.93762683624</v>
      </c>
    </row>
    <row r="409" spans="1:14" x14ac:dyDescent="0.25">
      <c r="A409" s="68"/>
      <c r="B409" s="52" t="s">
        <v>278</v>
      </c>
      <c r="C409" s="36">
        <v>4</v>
      </c>
      <c r="D409" s="56">
        <v>29.774799999999999</v>
      </c>
      <c r="E409" s="84">
        <v>1693</v>
      </c>
      <c r="F409" s="120">
        <v>382570</v>
      </c>
      <c r="G409" s="42">
        <v>100</v>
      </c>
      <c r="H409" s="51">
        <f t="shared" si="74"/>
        <v>382570</v>
      </c>
      <c r="I409" s="10">
        <f t="shared" si="73"/>
        <v>0</v>
      </c>
      <c r="J409" s="10">
        <f t="shared" si="75"/>
        <v>225.9716479621973</v>
      </c>
      <c r="K409" s="10">
        <f t="shared" si="76"/>
        <v>559.44165963014086</v>
      </c>
      <c r="L409" s="10">
        <f t="shared" si="77"/>
        <v>947319.19841087842</v>
      </c>
      <c r="M409" s="10"/>
      <c r="N409" s="73">
        <f t="shared" si="68"/>
        <v>947319.19841087842</v>
      </c>
    </row>
    <row r="410" spans="1:14" x14ac:dyDescent="0.25">
      <c r="A410" s="68"/>
      <c r="B410" s="52" t="s">
        <v>279</v>
      </c>
      <c r="C410" s="36">
        <v>4</v>
      </c>
      <c r="D410" s="56">
        <v>17.8398</v>
      </c>
      <c r="E410" s="84">
        <v>1229</v>
      </c>
      <c r="F410" s="120">
        <v>238440</v>
      </c>
      <c r="G410" s="42">
        <v>100</v>
      </c>
      <c r="H410" s="51">
        <f t="shared" si="74"/>
        <v>238440</v>
      </c>
      <c r="I410" s="10">
        <f t="shared" si="73"/>
        <v>0</v>
      </c>
      <c r="J410" s="10">
        <f t="shared" si="75"/>
        <v>194.01139137510171</v>
      </c>
      <c r="K410" s="10">
        <f t="shared" si="76"/>
        <v>591.40191621723648</v>
      </c>
      <c r="L410" s="10">
        <f t="shared" si="77"/>
        <v>901074.69080420374</v>
      </c>
      <c r="M410" s="10"/>
      <c r="N410" s="73">
        <f t="shared" si="68"/>
        <v>901074.69080420374</v>
      </c>
    </row>
    <row r="411" spans="1:14" s="32" customFormat="1" x14ac:dyDescent="0.25">
      <c r="A411" s="68"/>
      <c r="B411" s="52" t="s">
        <v>280</v>
      </c>
      <c r="C411" s="36">
        <v>4</v>
      </c>
      <c r="D411" s="56">
        <v>43.423200000000001</v>
      </c>
      <c r="E411" s="84">
        <v>2125</v>
      </c>
      <c r="F411" s="121">
        <v>2544950</v>
      </c>
      <c r="G411" s="42">
        <v>100</v>
      </c>
      <c r="H411" s="51">
        <f t="shared" si="74"/>
        <v>2544950</v>
      </c>
      <c r="I411" s="51">
        <f t="shared" si="73"/>
        <v>0</v>
      </c>
      <c r="J411" s="51">
        <f t="shared" si="75"/>
        <v>1197.6235294117646</v>
      </c>
      <c r="K411" s="51">
        <f t="shared" si="76"/>
        <v>-412.21022181942647</v>
      </c>
      <c r="L411" s="51">
        <f t="shared" si="77"/>
        <v>355846.59992610989</v>
      </c>
      <c r="M411" s="51"/>
      <c r="N411" s="126">
        <f t="shared" si="68"/>
        <v>355846.59992610989</v>
      </c>
    </row>
    <row r="412" spans="1:14" x14ac:dyDescent="0.25">
      <c r="A412" s="68"/>
      <c r="B412" s="52" t="s">
        <v>281</v>
      </c>
      <c r="C412" s="36">
        <v>4</v>
      </c>
      <c r="D412" s="56">
        <v>23.677600000000002</v>
      </c>
      <c r="E412" s="84">
        <v>1176</v>
      </c>
      <c r="F412" s="120">
        <v>223820</v>
      </c>
      <c r="G412" s="42">
        <v>100</v>
      </c>
      <c r="H412" s="51">
        <f t="shared" si="74"/>
        <v>223820</v>
      </c>
      <c r="I412" s="10">
        <f t="shared" si="73"/>
        <v>0</v>
      </c>
      <c r="J412" s="10">
        <f t="shared" si="75"/>
        <v>190.32312925170069</v>
      </c>
      <c r="K412" s="10">
        <f t="shared" si="76"/>
        <v>595.09017834063741</v>
      </c>
      <c r="L412" s="10">
        <f t="shared" si="77"/>
        <v>917220.55835065315</v>
      </c>
      <c r="M412" s="10"/>
      <c r="N412" s="73">
        <f t="shared" si="68"/>
        <v>917220.55835065315</v>
      </c>
    </row>
    <row r="413" spans="1:14" x14ac:dyDescent="0.25">
      <c r="A413" s="68"/>
      <c r="B413" s="52" t="s">
        <v>783</v>
      </c>
      <c r="C413" s="36">
        <v>4</v>
      </c>
      <c r="D413" s="56">
        <v>35.131500000000003</v>
      </c>
      <c r="E413" s="84">
        <v>2015</v>
      </c>
      <c r="F413" s="120">
        <v>351490</v>
      </c>
      <c r="G413" s="42">
        <v>100</v>
      </c>
      <c r="H413" s="51">
        <f t="shared" si="74"/>
        <v>351490</v>
      </c>
      <c r="I413" s="10">
        <f t="shared" si="73"/>
        <v>0</v>
      </c>
      <c r="J413" s="10">
        <f t="shared" si="75"/>
        <v>174.43672456575683</v>
      </c>
      <c r="K413" s="10">
        <f t="shared" si="76"/>
        <v>610.97658302658124</v>
      </c>
      <c r="L413" s="10">
        <f t="shared" si="77"/>
        <v>1060076.516451482</v>
      </c>
      <c r="M413" s="10"/>
      <c r="N413" s="73">
        <f t="shared" si="68"/>
        <v>1060076.516451482</v>
      </c>
    </row>
    <row r="414" spans="1:14" x14ac:dyDescent="0.25">
      <c r="A414" s="68"/>
      <c r="B414" s="52" t="s">
        <v>282</v>
      </c>
      <c r="C414" s="36">
        <v>4</v>
      </c>
      <c r="D414" s="56">
        <v>21.135199999999998</v>
      </c>
      <c r="E414" s="84">
        <v>1198</v>
      </c>
      <c r="F414" s="120">
        <v>388390</v>
      </c>
      <c r="G414" s="42">
        <v>100</v>
      </c>
      <c r="H414" s="51">
        <f t="shared" si="74"/>
        <v>388390</v>
      </c>
      <c r="I414" s="10">
        <f t="shared" si="73"/>
        <v>0</v>
      </c>
      <c r="J414" s="10">
        <f t="shared" si="75"/>
        <v>324.19866444073455</v>
      </c>
      <c r="K414" s="10">
        <f t="shared" si="76"/>
        <v>461.21464315160358</v>
      </c>
      <c r="L414" s="10">
        <f t="shared" si="77"/>
        <v>749742.89653634618</v>
      </c>
      <c r="M414" s="10"/>
      <c r="N414" s="73">
        <f t="shared" si="68"/>
        <v>749742.89653634618</v>
      </c>
    </row>
    <row r="415" spans="1:14" x14ac:dyDescent="0.25">
      <c r="A415" s="68"/>
      <c r="B415" s="52" t="s">
        <v>784</v>
      </c>
      <c r="C415" s="36">
        <v>4</v>
      </c>
      <c r="D415" s="56">
        <v>33.507600000000004</v>
      </c>
      <c r="E415" s="84">
        <v>1840</v>
      </c>
      <c r="F415" s="120">
        <v>466160</v>
      </c>
      <c r="G415" s="42">
        <v>100</v>
      </c>
      <c r="H415" s="51">
        <f t="shared" si="74"/>
        <v>466160</v>
      </c>
      <c r="I415" s="10">
        <f t="shared" si="73"/>
        <v>0</v>
      </c>
      <c r="J415" s="10">
        <f t="shared" si="75"/>
        <v>253.34782608695653</v>
      </c>
      <c r="K415" s="10">
        <f t="shared" si="76"/>
        <v>532.06548150538163</v>
      </c>
      <c r="L415" s="10">
        <f t="shared" si="77"/>
        <v>940915.77943658747</v>
      </c>
      <c r="M415" s="10"/>
      <c r="N415" s="73">
        <f t="shared" si="68"/>
        <v>940915.77943658747</v>
      </c>
    </row>
    <row r="416" spans="1:14" x14ac:dyDescent="0.25">
      <c r="A416" s="68"/>
      <c r="B416" s="52" t="s">
        <v>283</v>
      </c>
      <c r="C416" s="36">
        <v>4</v>
      </c>
      <c r="D416" s="56">
        <v>26.096699999999998</v>
      </c>
      <c r="E416" s="84">
        <v>1267</v>
      </c>
      <c r="F416" s="120">
        <v>376350</v>
      </c>
      <c r="G416" s="42">
        <v>100</v>
      </c>
      <c r="H416" s="51">
        <f t="shared" si="74"/>
        <v>376350</v>
      </c>
      <c r="I416" s="10">
        <f t="shared" si="73"/>
        <v>0</v>
      </c>
      <c r="J416" s="10">
        <f t="shared" si="75"/>
        <v>297.04025256511443</v>
      </c>
      <c r="K416" s="10">
        <f t="shared" si="76"/>
        <v>488.3730550272237</v>
      </c>
      <c r="L416" s="10">
        <f t="shared" si="77"/>
        <v>804763.29892650712</v>
      </c>
      <c r="M416" s="10"/>
      <c r="N416" s="73">
        <f t="shared" si="68"/>
        <v>804763.29892650712</v>
      </c>
    </row>
    <row r="417" spans="1:14" x14ac:dyDescent="0.25">
      <c r="A417" s="68"/>
      <c r="B417" s="52" t="s">
        <v>230</v>
      </c>
      <c r="C417" s="36">
        <v>4</v>
      </c>
      <c r="D417" s="55">
        <v>24.5121</v>
      </c>
      <c r="E417" s="84">
        <v>1957</v>
      </c>
      <c r="F417" s="120">
        <v>284140</v>
      </c>
      <c r="G417" s="42">
        <v>100</v>
      </c>
      <c r="H417" s="51">
        <f t="shared" si="74"/>
        <v>284140</v>
      </c>
      <c r="I417" s="10">
        <f t="shared" si="73"/>
        <v>0</v>
      </c>
      <c r="J417" s="10">
        <f t="shared" si="75"/>
        <v>145.19161982626468</v>
      </c>
      <c r="K417" s="10">
        <f t="shared" si="76"/>
        <v>640.2216877660735</v>
      </c>
      <c r="L417" s="10">
        <f t="shared" si="77"/>
        <v>1057800.0573475873</v>
      </c>
      <c r="M417" s="10"/>
      <c r="N417" s="73">
        <f t="shared" si="68"/>
        <v>1057800.0573475873</v>
      </c>
    </row>
    <row r="418" spans="1:14" x14ac:dyDescent="0.25">
      <c r="A418" s="68"/>
      <c r="B418" s="52" t="s">
        <v>284</v>
      </c>
      <c r="C418" s="36">
        <v>4</v>
      </c>
      <c r="D418" s="56">
        <v>32.277900000000002</v>
      </c>
      <c r="E418" s="84">
        <v>2838</v>
      </c>
      <c r="F418" s="120">
        <v>483180</v>
      </c>
      <c r="G418" s="42">
        <v>100</v>
      </c>
      <c r="H418" s="51">
        <f t="shared" si="74"/>
        <v>483180</v>
      </c>
      <c r="I418" s="10">
        <f t="shared" si="73"/>
        <v>0</v>
      </c>
      <c r="J418" s="10">
        <f t="shared" si="75"/>
        <v>170.2536997885835</v>
      </c>
      <c r="K418" s="10">
        <f t="shared" si="76"/>
        <v>615.15960780375462</v>
      </c>
      <c r="L418" s="10">
        <f t="shared" si="77"/>
        <v>1144553.7144993674</v>
      </c>
      <c r="M418" s="10"/>
      <c r="N418" s="73">
        <f t="shared" si="68"/>
        <v>1144553.7144993674</v>
      </c>
    </row>
    <row r="419" spans="1:14" x14ac:dyDescent="0.25">
      <c r="A419" s="68"/>
      <c r="B419" s="52" t="s">
        <v>285</v>
      </c>
      <c r="C419" s="36">
        <v>4</v>
      </c>
      <c r="D419" s="56">
        <v>17.488699999999998</v>
      </c>
      <c r="E419" s="84">
        <v>1324</v>
      </c>
      <c r="F419" s="120">
        <v>287910</v>
      </c>
      <c r="G419" s="42">
        <v>100</v>
      </c>
      <c r="H419" s="51">
        <f t="shared" si="74"/>
        <v>287910</v>
      </c>
      <c r="I419" s="10">
        <f t="shared" si="73"/>
        <v>0</v>
      </c>
      <c r="J419" s="10">
        <f t="shared" si="75"/>
        <v>217.45468277945619</v>
      </c>
      <c r="K419" s="10">
        <f t="shared" si="76"/>
        <v>567.95862481288191</v>
      </c>
      <c r="L419" s="10">
        <f t="shared" si="77"/>
        <v>881759.42619173392</v>
      </c>
      <c r="M419" s="10"/>
      <c r="N419" s="73">
        <f t="shared" si="68"/>
        <v>881759.42619173392</v>
      </c>
    </row>
    <row r="420" spans="1:14" x14ac:dyDescent="0.25">
      <c r="A420" s="68"/>
      <c r="B420" s="52" t="s">
        <v>286</v>
      </c>
      <c r="C420" s="36">
        <v>4</v>
      </c>
      <c r="D420" s="56">
        <v>45.682399999999994</v>
      </c>
      <c r="E420" s="84">
        <v>2090</v>
      </c>
      <c r="F420" s="120">
        <v>517040</v>
      </c>
      <c r="G420" s="42">
        <v>100</v>
      </c>
      <c r="H420" s="51">
        <f t="shared" si="74"/>
        <v>517040</v>
      </c>
      <c r="I420" s="10">
        <f t="shared" si="73"/>
        <v>0</v>
      </c>
      <c r="J420" s="10">
        <f t="shared" si="75"/>
        <v>247.38755980861245</v>
      </c>
      <c r="K420" s="10">
        <f t="shared" si="76"/>
        <v>538.02574778372571</v>
      </c>
      <c r="L420" s="10">
        <f t="shared" si="77"/>
        <v>1010986.8333935183</v>
      </c>
      <c r="M420" s="10"/>
      <c r="N420" s="73">
        <f t="shared" si="68"/>
        <v>1010986.8333935183</v>
      </c>
    </row>
    <row r="421" spans="1:14" x14ac:dyDescent="0.25">
      <c r="A421" s="68"/>
      <c r="B421" s="52"/>
      <c r="C421" s="36"/>
      <c r="D421" s="56">
        <v>0</v>
      </c>
      <c r="E421" s="86"/>
      <c r="F421" s="74"/>
      <c r="G421" s="42"/>
      <c r="H421" s="74"/>
      <c r="I421" s="75"/>
      <c r="J421" s="75"/>
      <c r="K421" s="10"/>
      <c r="L421" s="10"/>
      <c r="M421" s="10"/>
      <c r="N421" s="73"/>
    </row>
    <row r="422" spans="1:14" x14ac:dyDescent="0.25">
      <c r="A422" s="71" t="s">
        <v>287</v>
      </c>
      <c r="B422" s="44" t="s">
        <v>2</v>
      </c>
      <c r="C422" s="45"/>
      <c r="D422" s="3">
        <v>1072.5956999999999</v>
      </c>
      <c r="E422" s="87">
        <f>E423</f>
        <v>82896</v>
      </c>
      <c r="F422" s="38">
        <v>0</v>
      </c>
      <c r="G422" s="42"/>
      <c r="H422" s="38">
        <f>H424</f>
        <v>5919140</v>
      </c>
      <c r="I422" s="8">
        <f>I424</f>
        <v>-5919140</v>
      </c>
      <c r="J422" s="8"/>
      <c r="K422" s="10"/>
      <c r="L422" s="10"/>
      <c r="M422" s="9">
        <f>M424</f>
        <v>38905295.807450354</v>
      </c>
      <c r="N422" s="69">
        <f t="shared" si="68"/>
        <v>38905295.807450354</v>
      </c>
    </row>
    <row r="423" spans="1:14" x14ac:dyDescent="0.25">
      <c r="A423" s="71" t="s">
        <v>287</v>
      </c>
      <c r="B423" s="44" t="s">
        <v>3</v>
      </c>
      <c r="C423" s="45"/>
      <c r="D423" s="3">
        <v>1072.5956999999999</v>
      </c>
      <c r="E423" s="87">
        <f>SUM(E425:E457)</f>
        <v>82896</v>
      </c>
      <c r="F423" s="38">
        <f>SUM(F425:F457)</f>
        <v>42095330</v>
      </c>
      <c r="G423" s="42"/>
      <c r="H423" s="38">
        <f>SUM(H425:H457)</f>
        <v>30257050</v>
      </c>
      <c r="I423" s="8">
        <f>SUM(I425:I457)</f>
        <v>11838280</v>
      </c>
      <c r="J423" s="8"/>
      <c r="K423" s="10"/>
      <c r="L423" s="8">
        <f>SUM(L425:L457)</f>
        <v>32228077.600624055</v>
      </c>
      <c r="M423" s="10"/>
      <c r="N423" s="69">
        <f t="shared" si="68"/>
        <v>32228077.600624055</v>
      </c>
    </row>
    <row r="424" spans="1:14" x14ac:dyDescent="0.25">
      <c r="A424" s="68"/>
      <c r="B424" s="52" t="s">
        <v>26</v>
      </c>
      <c r="C424" s="36">
        <v>2</v>
      </c>
      <c r="D424" s="56">
        <v>0</v>
      </c>
      <c r="E424" s="89"/>
      <c r="F424" s="51">
        <v>0</v>
      </c>
      <c r="G424" s="42">
        <v>25</v>
      </c>
      <c r="H424" s="51">
        <f>F433*G424/100</f>
        <v>5919140</v>
      </c>
      <c r="I424" s="10">
        <f t="shared" ref="I424:I457" si="78">F424-H424</f>
        <v>-5919140</v>
      </c>
      <c r="J424" s="10"/>
      <c r="K424" s="10"/>
      <c r="L424" s="10"/>
      <c r="M424" s="10">
        <f>($L$7*$L$8*E422/$L$10)+($L$7*$L$9*D422/$L$11)</f>
        <v>38905295.807450354</v>
      </c>
      <c r="N424" s="73">
        <f t="shared" si="68"/>
        <v>38905295.807450354</v>
      </c>
    </row>
    <row r="425" spans="1:14" x14ac:dyDescent="0.25">
      <c r="A425" s="68"/>
      <c r="B425" s="52" t="s">
        <v>288</v>
      </c>
      <c r="C425" s="36">
        <v>4</v>
      </c>
      <c r="D425" s="56">
        <v>34.587399999999995</v>
      </c>
      <c r="E425" s="84">
        <v>2460</v>
      </c>
      <c r="F425" s="121">
        <v>1852470</v>
      </c>
      <c r="G425" s="42">
        <v>100</v>
      </c>
      <c r="H425" s="51">
        <f t="shared" ref="H425:H457" si="79">F425*G425/100</f>
        <v>1852470</v>
      </c>
      <c r="I425" s="10">
        <f t="shared" si="78"/>
        <v>0</v>
      </c>
      <c r="J425" s="10">
        <f t="shared" ref="J425:J457" si="80">F425/E425</f>
        <v>753.03658536585363</v>
      </c>
      <c r="K425" s="10">
        <f t="shared" ref="K425:K457" si="81">$J$11*$J$19-J425</f>
        <v>32.376722226484503</v>
      </c>
      <c r="L425" s="10">
        <f t="shared" ref="L425:L457" si="82">IF(K425&gt;0,$J$7*$J$8*(K425/$K$19),0)+$J$7*$J$9*(E425/$E$19)+$J$7*$J$10*(D425/$D$19)</f>
        <v>404626.87896314397</v>
      </c>
      <c r="M425" s="10"/>
      <c r="N425" s="73">
        <f t="shared" si="68"/>
        <v>404626.87896314397</v>
      </c>
    </row>
    <row r="426" spans="1:14" x14ac:dyDescent="0.25">
      <c r="A426" s="68"/>
      <c r="B426" s="52" t="s">
        <v>289</v>
      </c>
      <c r="C426" s="36">
        <v>4</v>
      </c>
      <c r="D426" s="56">
        <v>23.7818</v>
      </c>
      <c r="E426" s="84">
        <v>1177</v>
      </c>
      <c r="F426" s="121">
        <v>225390</v>
      </c>
      <c r="G426" s="42">
        <v>100</v>
      </c>
      <c r="H426" s="51">
        <f t="shared" si="79"/>
        <v>225390</v>
      </c>
      <c r="I426" s="10">
        <f t="shared" si="78"/>
        <v>0</v>
      </c>
      <c r="J426" s="10">
        <f t="shared" si="80"/>
        <v>191.49532710280374</v>
      </c>
      <c r="K426" s="10">
        <f t="shared" si="81"/>
        <v>593.91798048953433</v>
      </c>
      <c r="L426" s="10">
        <f t="shared" si="82"/>
        <v>916215.86255950527</v>
      </c>
      <c r="M426" s="10"/>
      <c r="N426" s="73">
        <f t="shared" si="68"/>
        <v>916215.86255950527</v>
      </c>
    </row>
    <row r="427" spans="1:14" x14ac:dyDescent="0.25">
      <c r="A427" s="68"/>
      <c r="B427" s="52" t="s">
        <v>785</v>
      </c>
      <c r="C427" s="36">
        <v>4</v>
      </c>
      <c r="D427" s="56">
        <v>19.7803</v>
      </c>
      <c r="E427" s="84">
        <v>1210</v>
      </c>
      <c r="F427" s="121">
        <v>315850</v>
      </c>
      <c r="G427" s="42">
        <v>100</v>
      </c>
      <c r="H427" s="51">
        <f t="shared" si="79"/>
        <v>315850</v>
      </c>
      <c r="I427" s="10">
        <f t="shared" si="78"/>
        <v>0</v>
      </c>
      <c r="J427" s="10">
        <f t="shared" si="80"/>
        <v>261.03305785123968</v>
      </c>
      <c r="K427" s="10">
        <f t="shared" si="81"/>
        <v>524.3802497410984</v>
      </c>
      <c r="L427" s="10">
        <f t="shared" si="82"/>
        <v>823567.4231879143</v>
      </c>
      <c r="M427" s="10"/>
      <c r="N427" s="73">
        <f t="shared" si="68"/>
        <v>823567.4231879143</v>
      </c>
    </row>
    <row r="428" spans="1:14" x14ac:dyDescent="0.25">
      <c r="A428" s="68"/>
      <c r="B428" s="52" t="s">
        <v>290</v>
      </c>
      <c r="C428" s="36">
        <v>4</v>
      </c>
      <c r="D428" s="56">
        <v>46.573199999999993</v>
      </c>
      <c r="E428" s="84">
        <v>2505</v>
      </c>
      <c r="F428" s="120">
        <v>549630</v>
      </c>
      <c r="G428" s="42">
        <v>100</v>
      </c>
      <c r="H428" s="51">
        <f t="shared" si="79"/>
        <v>549630</v>
      </c>
      <c r="I428" s="10">
        <f t="shared" si="78"/>
        <v>0</v>
      </c>
      <c r="J428" s="10">
        <f t="shared" si="80"/>
        <v>219.41317365269461</v>
      </c>
      <c r="K428" s="10">
        <f t="shared" si="81"/>
        <v>566.00013393964355</v>
      </c>
      <c r="L428" s="10">
        <f t="shared" si="82"/>
        <v>1091854.9187661868</v>
      </c>
      <c r="M428" s="10"/>
      <c r="N428" s="73">
        <f t="shared" si="68"/>
        <v>1091854.9187661868</v>
      </c>
    </row>
    <row r="429" spans="1:14" x14ac:dyDescent="0.25">
      <c r="A429" s="68"/>
      <c r="B429" s="52" t="s">
        <v>291</v>
      </c>
      <c r="C429" s="36">
        <v>4</v>
      </c>
      <c r="D429" s="56">
        <v>31.337299999999999</v>
      </c>
      <c r="E429" s="84">
        <v>2648</v>
      </c>
      <c r="F429" s="120">
        <v>908320</v>
      </c>
      <c r="G429" s="42">
        <v>100</v>
      </c>
      <c r="H429" s="51">
        <f t="shared" si="79"/>
        <v>908320</v>
      </c>
      <c r="I429" s="10">
        <f t="shared" si="78"/>
        <v>0</v>
      </c>
      <c r="J429" s="10">
        <f t="shared" si="80"/>
        <v>343.02114803625375</v>
      </c>
      <c r="K429" s="10">
        <f t="shared" si="81"/>
        <v>442.39215955608438</v>
      </c>
      <c r="L429" s="10">
        <f t="shared" si="82"/>
        <v>912052.04070921952</v>
      </c>
      <c r="M429" s="10"/>
      <c r="N429" s="73">
        <f t="shared" si="68"/>
        <v>912052.04070921952</v>
      </c>
    </row>
    <row r="430" spans="1:14" x14ac:dyDescent="0.25">
      <c r="A430" s="68"/>
      <c r="B430" s="52" t="s">
        <v>292</v>
      </c>
      <c r="C430" s="36">
        <v>4</v>
      </c>
      <c r="D430" s="56">
        <v>18.4437</v>
      </c>
      <c r="E430" s="84">
        <v>1501</v>
      </c>
      <c r="F430" s="120">
        <v>371570</v>
      </c>
      <c r="G430" s="42">
        <v>100</v>
      </c>
      <c r="H430" s="51">
        <f t="shared" si="79"/>
        <v>371570</v>
      </c>
      <c r="I430" s="10">
        <f t="shared" si="78"/>
        <v>0</v>
      </c>
      <c r="J430" s="10">
        <f t="shared" si="80"/>
        <v>247.54830113257827</v>
      </c>
      <c r="K430" s="10">
        <f t="shared" si="81"/>
        <v>537.8650064597598</v>
      </c>
      <c r="L430" s="10">
        <f t="shared" si="82"/>
        <v>867017.19576522836</v>
      </c>
      <c r="M430" s="10"/>
      <c r="N430" s="73">
        <f t="shared" si="68"/>
        <v>867017.19576522836</v>
      </c>
    </row>
    <row r="431" spans="1:14" x14ac:dyDescent="0.25">
      <c r="A431" s="68"/>
      <c r="B431" s="52" t="s">
        <v>293</v>
      </c>
      <c r="C431" s="36">
        <v>4</v>
      </c>
      <c r="D431" s="56">
        <v>52.673500000000004</v>
      </c>
      <c r="E431" s="84">
        <v>2934</v>
      </c>
      <c r="F431" s="120">
        <v>544620</v>
      </c>
      <c r="G431" s="42">
        <v>100</v>
      </c>
      <c r="H431" s="51">
        <f t="shared" si="79"/>
        <v>544620</v>
      </c>
      <c r="I431" s="10">
        <f t="shared" si="78"/>
        <v>0</v>
      </c>
      <c r="J431" s="10">
        <f t="shared" si="80"/>
        <v>185.62372188139059</v>
      </c>
      <c r="K431" s="10">
        <f t="shared" si="81"/>
        <v>599.78958571094756</v>
      </c>
      <c r="L431" s="10">
        <f t="shared" si="82"/>
        <v>1196735.5090590883</v>
      </c>
      <c r="M431" s="10"/>
      <c r="N431" s="73">
        <f t="shared" si="68"/>
        <v>1196735.5090590883</v>
      </c>
    </row>
    <row r="432" spans="1:14" x14ac:dyDescent="0.25">
      <c r="A432" s="68"/>
      <c r="B432" s="52" t="s">
        <v>294</v>
      </c>
      <c r="C432" s="36">
        <v>4</v>
      </c>
      <c r="D432" s="56">
        <v>25.634499999999999</v>
      </c>
      <c r="E432" s="84">
        <v>1637</v>
      </c>
      <c r="F432" s="120">
        <v>283990</v>
      </c>
      <c r="G432" s="42">
        <v>100</v>
      </c>
      <c r="H432" s="51">
        <f t="shared" si="79"/>
        <v>283990</v>
      </c>
      <c r="I432" s="10">
        <f t="shared" si="78"/>
        <v>0</v>
      </c>
      <c r="J432" s="10">
        <f t="shared" si="80"/>
        <v>173.48197923029932</v>
      </c>
      <c r="K432" s="10">
        <f t="shared" si="81"/>
        <v>611.93132836203881</v>
      </c>
      <c r="L432" s="10">
        <f t="shared" si="82"/>
        <v>992670.97861191514</v>
      </c>
      <c r="M432" s="10"/>
      <c r="N432" s="73">
        <f t="shared" si="68"/>
        <v>992670.97861191514</v>
      </c>
    </row>
    <row r="433" spans="1:14" x14ac:dyDescent="0.25">
      <c r="A433" s="68"/>
      <c r="B433" s="52" t="s">
        <v>892</v>
      </c>
      <c r="C433" s="36">
        <v>3</v>
      </c>
      <c r="D433" s="56">
        <v>21.541399999999999</v>
      </c>
      <c r="E433" s="84">
        <v>16199</v>
      </c>
      <c r="F433" s="120">
        <v>23676560</v>
      </c>
      <c r="G433" s="42">
        <v>50</v>
      </c>
      <c r="H433" s="51">
        <f>F433*G433/100</f>
        <v>11838280</v>
      </c>
      <c r="I433" s="10">
        <f t="shared" si="78"/>
        <v>11838280</v>
      </c>
      <c r="J433" s="10">
        <f t="shared" si="80"/>
        <v>1461.6062719920983</v>
      </c>
      <c r="K433" s="10">
        <f t="shared" si="81"/>
        <v>-676.19296439976017</v>
      </c>
      <c r="L433" s="10">
        <f t="shared" si="82"/>
        <v>1793695.8945463479</v>
      </c>
      <c r="M433" s="10"/>
      <c r="N433" s="73">
        <f t="shared" si="68"/>
        <v>1793695.8945463479</v>
      </c>
    </row>
    <row r="434" spans="1:14" x14ac:dyDescent="0.25">
      <c r="A434" s="68"/>
      <c r="B434" s="52" t="s">
        <v>295</v>
      </c>
      <c r="C434" s="36">
        <v>4</v>
      </c>
      <c r="D434" s="56">
        <v>22.109099999999998</v>
      </c>
      <c r="E434" s="84">
        <v>2136</v>
      </c>
      <c r="F434" s="120">
        <v>936280</v>
      </c>
      <c r="G434" s="42">
        <v>100</v>
      </c>
      <c r="H434" s="51">
        <f t="shared" si="79"/>
        <v>936280</v>
      </c>
      <c r="I434" s="10">
        <f t="shared" si="78"/>
        <v>0</v>
      </c>
      <c r="J434" s="10">
        <f t="shared" si="80"/>
        <v>438.33333333333331</v>
      </c>
      <c r="K434" s="10">
        <f t="shared" si="81"/>
        <v>347.07997425900481</v>
      </c>
      <c r="L434" s="10">
        <f t="shared" si="82"/>
        <v>714445.93517096119</v>
      </c>
      <c r="M434" s="10"/>
      <c r="N434" s="73">
        <f t="shared" si="68"/>
        <v>714445.93517096119</v>
      </c>
    </row>
    <row r="435" spans="1:14" x14ac:dyDescent="0.25">
      <c r="A435" s="68"/>
      <c r="B435" s="52" t="s">
        <v>296</v>
      </c>
      <c r="C435" s="36">
        <v>4</v>
      </c>
      <c r="D435" s="56">
        <v>62.467600000000004</v>
      </c>
      <c r="E435" s="84">
        <v>3213</v>
      </c>
      <c r="F435" s="120">
        <v>1150200</v>
      </c>
      <c r="G435" s="42">
        <v>100</v>
      </c>
      <c r="H435" s="51">
        <f t="shared" si="79"/>
        <v>1150200</v>
      </c>
      <c r="I435" s="10">
        <f t="shared" si="78"/>
        <v>0</v>
      </c>
      <c r="J435" s="10">
        <f t="shared" si="80"/>
        <v>357.98319327731093</v>
      </c>
      <c r="K435" s="10">
        <f t="shared" si="81"/>
        <v>427.4301143150272</v>
      </c>
      <c r="L435" s="10">
        <f t="shared" si="82"/>
        <v>1046683.3615619799</v>
      </c>
      <c r="M435" s="10"/>
      <c r="N435" s="73">
        <f t="shared" si="68"/>
        <v>1046683.3615619799</v>
      </c>
    </row>
    <row r="436" spans="1:14" x14ac:dyDescent="0.25">
      <c r="A436" s="68"/>
      <c r="B436" s="52" t="s">
        <v>297</v>
      </c>
      <c r="C436" s="36">
        <v>4</v>
      </c>
      <c r="D436" s="56">
        <v>27.094299999999997</v>
      </c>
      <c r="E436" s="84">
        <v>1977</v>
      </c>
      <c r="F436" s="120">
        <v>399690</v>
      </c>
      <c r="G436" s="42">
        <v>100</v>
      </c>
      <c r="H436" s="51">
        <f t="shared" si="79"/>
        <v>399690</v>
      </c>
      <c r="I436" s="10">
        <f t="shared" si="78"/>
        <v>0</v>
      </c>
      <c r="J436" s="10">
        <f t="shared" si="80"/>
        <v>202.16995447647952</v>
      </c>
      <c r="K436" s="10">
        <f t="shared" si="81"/>
        <v>583.24335311585855</v>
      </c>
      <c r="L436" s="10">
        <f t="shared" si="82"/>
        <v>998536.69748640957</v>
      </c>
      <c r="M436" s="10"/>
      <c r="N436" s="73">
        <f t="shared" si="68"/>
        <v>998536.69748640957</v>
      </c>
    </row>
    <row r="437" spans="1:14" x14ac:dyDescent="0.25">
      <c r="A437" s="68"/>
      <c r="B437" s="52" t="s">
        <v>298</v>
      </c>
      <c r="C437" s="36">
        <v>4</v>
      </c>
      <c r="D437" s="56">
        <v>30.487299999999998</v>
      </c>
      <c r="E437" s="84">
        <v>991</v>
      </c>
      <c r="F437" s="120">
        <v>130250</v>
      </c>
      <c r="G437" s="42">
        <v>100</v>
      </c>
      <c r="H437" s="51">
        <f t="shared" si="79"/>
        <v>130250</v>
      </c>
      <c r="I437" s="10">
        <f t="shared" si="78"/>
        <v>0</v>
      </c>
      <c r="J437" s="10">
        <f t="shared" si="80"/>
        <v>131.43289606458123</v>
      </c>
      <c r="K437" s="10">
        <f t="shared" si="81"/>
        <v>653.98041152775693</v>
      </c>
      <c r="L437" s="10">
        <f t="shared" si="82"/>
        <v>989070.55635728932</v>
      </c>
      <c r="M437" s="10"/>
      <c r="N437" s="73">
        <f t="shared" ref="N437:N500" si="83">L437+M437</f>
        <v>989070.55635728932</v>
      </c>
    </row>
    <row r="438" spans="1:14" x14ac:dyDescent="0.25">
      <c r="A438" s="68"/>
      <c r="B438" s="52" t="s">
        <v>299</v>
      </c>
      <c r="C438" s="36">
        <v>4</v>
      </c>
      <c r="D438" s="56">
        <v>25.811999999999998</v>
      </c>
      <c r="E438" s="84">
        <v>1059</v>
      </c>
      <c r="F438" s="120">
        <v>240130</v>
      </c>
      <c r="G438" s="42">
        <v>100</v>
      </c>
      <c r="H438" s="51">
        <f t="shared" si="79"/>
        <v>240130</v>
      </c>
      <c r="I438" s="10">
        <f t="shared" si="78"/>
        <v>0</v>
      </c>
      <c r="J438" s="10">
        <f t="shared" si="80"/>
        <v>226.75165250236071</v>
      </c>
      <c r="K438" s="10">
        <f t="shared" si="81"/>
        <v>558.66165508997744</v>
      </c>
      <c r="L438" s="10">
        <f t="shared" si="82"/>
        <v>866908.14254226291</v>
      </c>
      <c r="M438" s="10"/>
      <c r="N438" s="73">
        <f t="shared" si="83"/>
        <v>866908.14254226291</v>
      </c>
    </row>
    <row r="439" spans="1:14" x14ac:dyDescent="0.25">
      <c r="A439" s="68"/>
      <c r="B439" s="52" t="s">
        <v>300</v>
      </c>
      <c r="C439" s="36">
        <v>4</v>
      </c>
      <c r="D439" s="56">
        <v>18.983499999999999</v>
      </c>
      <c r="E439" s="84">
        <v>1430</v>
      </c>
      <c r="F439" s="120">
        <v>480930</v>
      </c>
      <c r="G439" s="42">
        <v>100</v>
      </c>
      <c r="H439" s="51">
        <f t="shared" si="79"/>
        <v>480930</v>
      </c>
      <c r="I439" s="10">
        <f t="shared" si="78"/>
        <v>0</v>
      </c>
      <c r="J439" s="10">
        <f t="shared" si="80"/>
        <v>336.31468531468533</v>
      </c>
      <c r="K439" s="10">
        <f t="shared" si="81"/>
        <v>449.09862227765279</v>
      </c>
      <c r="L439" s="10">
        <f t="shared" si="82"/>
        <v>753440.27787055937</v>
      </c>
      <c r="M439" s="10"/>
      <c r="N439" s="73">
        <f t="shared" si="83"/>
        <v>753440.27787055937</v>
      </c>
    </row>
    <row r="440" spans="1:14" x14ac:dyDescent="0.25">
      <c r="A440" s="68"/>
      <c r="B440" s="52" t="s">
        <v>786</v>
      </c>
      <c r="C440" s="36">
        <v>4</v>
      </c>
      <c r="D440" s="56">
        <v>35.002099999999999</v>
      </c>
      <c r="E440" s="84">
        <v>2385</v>
      </c>
      <c r="F440" s="120">
        <v>283080</v>
      </c>
      <c r="G440" s="42">
        <v>100</v>
      </c>
      <c r="H440" s="51">
        <f t="shared" si="79"/>
        <v>283080</v>
      </c>
      <c r="I440" s="10">
        <f t="shared" si="78"/>
        <v>0</v>
      </c>
      <c r="J440" s="10">
        <f t="shared" si="80"/>
        <v>118.69182389937107</v>
      </c>
      <c r="K440" s="10">
        <f t="shared" si="81"/>
        <v>666.72148369296701</v>
      </c>
      <c r="L440" s="10">
        <f t="shared" si="82"/>
        <v>1166772.2565940877</v>
      </c>
      <c r="M440" s="10"/>
      <c r="N440" s="73">
        <f t="shared" si="83"/>
        <v>1166772.2565940877</v>
      </c>
    </row>
    <row r="441" spans="1:14" x14ac:dyDescent="0.25">
      <c r="A441" s="68"/>
      <c r="B441" s="52" t="s">
        <v>301</v>
      </c>
      <c r="C441" s="36">
        <v>4</v>
      </c>
      <c r="D441" s="56">
        <v>22.695900000000002</v>
      </c>
      <c r="E441" s="84">
        <v>1898</v>
      </c>
      <c r="F441" s="120">
        <v>396280</v>
      </c>
      <c r="G441" s="42">
        <v>100</v>
      </c>
      <c r="H441" s="51">
        <f t="shared" si="79"/>
        <v>396280</v>
      </c>
      <c r="I441" s="10">
        <f t="shared" si="78"/>
        <v>0</v>
      </c>
      <c r="J441" s="10">
        <f t="shared" si="80"/>
        <v>208.78819810326661</v>
      </c>
      <c r="K441" s="10">
        <f t="shared" si="81"/>
        <v>576.62510948907152</v>
      </c>
      <c r="L441" s="10">
        <f t="shared" si="82"/>
        <v>969018.34874442115</v>
      </c>
      <c r="M441" s="10"/>
      <c r="N441" s="73">
        <f t="shared" si="83"/>
        <v>969018.34874442115</v>
      </c>
    </row>
    <row r="442" spans="1:14" x14ac:dyDescent="0.25">
      <c r="A442" s="68"/>
      <c r="B442" s="52" t="s">
        <v>302</v>
      </c>
      <c r="C442" s="36">
        <v>4</v>
      </c>
      <c r="D442" s="56">
        <v>29.061799999999998</v>
      </c>
      <c r="E442" s="84">
        <v>1174</v>
      </c>
      <c r="F442" s="120">
        <v>334420</v>
      </c>
      <c r="G442" s="42">
        <v>100</v>
      </c>
      <c r="H442" s="51">
        <f t="shared" si="79"/>
        <v>334420</v>
      </c>
      <c r="I442" s="10">
        <f t="shared" si="78"/>
        <v>0</v>
      </c>
      <c r="J442" s="10">
        <f t="shared" si="80"/>
        <v>284.85519591141394</v>
      </c>
      <c r="K442" s="10">
        <f t="shared" si="81"/>
        <v>500.55811168092418</v>
      </c>
      <c r="L442" s="10">
        <f t="shared" si="82"/>
        <v>818407.31308917282</v>
      </c>
      <c r="M442" s="10"/>
      <c r="N442" s="73">
        <f t="shared" si="83"/>
        <v>818407.31308917282</v>
      </c>
    </row>
    <row r="443" spans="1:14" x14ac:dyDescent="0.25">
      <c r="A443" s="68"/>
      <c r="B443" s="52" t="s">
        <v>303</v>
      </c>
      <c r="C443" s="36">
        <v>4</v>
      </c>
      <c r="D443" s="56">
        <v>43.259</v>
      </c>
      <c r="E443" s="84">
        <v>2456</v>
      </c>
      <c r="F443" s="120">
        <v>894360</v>
      </c>
      <c r="G443" s="42">
        <v>100</v>
      </c>
      <c r="H443" s="51">
        <f t="shared" si="79"/>
        <v>894360</v>
      </c>
      <c r="I443" s="10">
        <f t="shared" si="78"/>
        <v>0</v>
      </c>
      <c r="J443" s="10">
        <f t="shared" si="80"/>
        <v>364.15309446254071</v>
      </c>
      <c r="K443" s="10">
        <f t="shared" si="81"/>
        <v>421.26021312979742</v>
      </c>
      <c r="L443" s="10">
        <f t="shared" si="82"/>
        <v>901334.82895723975</v>
      </c>
      <c r="M443" s="10"/>
      <c r="N443" s="73">
        <f t="shared" si="83"/>
        <v>901334.82895723975</v>
      </c>
    </row>
    <row r="444" spans="1:14" x14ac:dyDescent="0.25">
      <c r="A444" s="68"/>
      <c r="B444" s="52" t="s">
        <v>304</v>
      </c>
      <c r="C444" s="36">
        <v>4</v>
      </c>
      <c r="D444" s="56">
        <v>19.787700000000001</v>
      </c>
      <c r="E444" s="84">
        <v>1435</v>
      </c>
      <c r="F444" s="120">
        <v>244960</v>
      </c>
      <c r="G444" s="42">
        <v>100</v>
      </c>
      <c r="H444" s="51">
        <f t="shared" si="79"/>
        <v>244960</v>
      </c>
      <c r="I444" s="10">
        <f t="shared" si="78"/>
        <v>0</v>
      </c>
      <c r="J444" s="10">
        <f t="shared" si="80"/>
        <v>170.70383275261324</v>
      </c>
      <c r="K444" s="10">
        <f t="shared" si="81"/>
        <v>614.70947483972486</v>
      </c>
      <c r="L444" s="10">
        <f t="shared" si="82"/>
        <v>957107.71709541476</v>
      </c>
      <c r="M444" s="10"/>
      <c r="N444" s="73">
        <f t="shared" si="83"/>
        <v>957107.71709541476</v>
      </c>
    </row>
    <row r="445" spans="1:14" x14ac:dyDescent="0.25">
      <c r="A445" s="68"/>
      <c r="B445" s="52" t="s">
        <v>305</v>
      </c>
      <c r="C445" s="36">
        <v>4</v>
      </c>
      <c r="D445" s="56">
        <v>50.122700000000002</v>
      </c>
      <c r="E445" s="84">
        <v>1933</v>
      </c>
      <c r="F445" s="120">
        <v>730000</v>
      </c>
      <c r="G445" s="42">
        <v>100</v>
      </c>
      <c r="H445" s="51">
        <f t="shared" si="79"/>
        <v>730000</v>
      </c>
      <c r="I445" s="10">
        <f t="shared" si="78"/>
        <v>0</v>
      </c>
      <c r="J445" s="10">
        <f t="shared" si="80"/>
        <v>377.65131919296431</v>
      </c>
      <c r="K445" s="10">
        <f t="shared" si="81"/>
        <v>407.76198839937382</v>
      </c>
      <c r="L445" s="10">
        <f t="shared" si="82"/>
        <v>849507.63580587285</v>
      </c>
      <c r="M445" s="10"/>
      <c r="N445" s="73">
        <f t="shared" si="83"/>
        <v>849507.63580587285</v>
      </c>
    </row>
    <row r="446" spans="1:14" x14ac:dyDescent="0.25">
      <c r="A446" s="68"/>
      <c r="B446" s="52" t="s">
        <v>787</v>
      </c>
      <c r="C446" s="36">
        <v>4</v>
      </c>
      <c r="D446" s="56">
        <v>36.563299999999998</v>
      </c>
      <c r="E446" s="84">
        <v>2469</v>
      </c>
      <c r="F446" s="120">
        <v>488830</v>
      </c>
      <c r="G446" s="42">
        <v>100</v>
      </c>
      <c r="H446" s="51">
        <f t="shared" si="79"/>
        <v>488830</v>
      </c>
      <c r="I446" s="10">
        <f t="shared" si="78"/>
        <v>0</v>
      </c>
      <c r="J446" s="10">
        <f t="shared" si="80"/>
        <v>197.9870392871608</v>
      </c>
      <c r="K446" s="10">
        <f t="shared" si="81"/>
        <v>587.42626830517736</v>
      </c>
      <c r="L446" s="10">
        <f t="shared" si="82"/>
        <v>1084259.6597044975</v>
      </c>
      <c r="M446" s="10"/>
      <c r="N446" s="73">
        <f t="shared" si="83"/>
        <v>1084259.6597044975</v>
      </c>
    </row>
    <row r="447" spans="1:14" x14ac:dyDescent="0.25">
      <c r="A447" s="68"/>
      <c r="B447" s="52" t="s">
        <v>306</v>
      </c>
      <c r="C447" s="36">
        <v>4</v>
      </c>
      <c r="D447" s="56">
        <v>44.360399999999998</v>
      </c>
      <c r="E447" s="84">
        <v>2449</v>
      </c>
      <c r="F447" s="120">
        <v>483690</v>
      </c>
      <c r="G447" s="42">
        <v>100</v>
      </c>
      <c r="H447" s="51">
        <f t="shared" si="79"/>
        <v>483690</v>
      </c>
      <c r="I447" s="10">
        <f t="shared" si="78"/>
        <v>0</v>
      </c>
      <c r="J447" s="10">
        <f t="shared" si="80"/>
        <v>197.50510412413229</v>
      </c>
      <c r="K447" s="10">
        <f t="shared" si="81"/>
        <v>587.90820346820578</v>
      </c>
      <c r="L447" s="10">
        <f t="shared" si="82"/>
        <v>1105860.5664887435</v>
      </c>
      <c r="M447" s="10"/>
      <c r="N447" s="73">
        <f t="shared" si="83"/>
        <v>1105860.5664887435</v>
      </c>
    </row>
    <row r="448" spans="1:14" x14ac:dyDescent="0.25">
      <c r="A448" s="68"/>
      <c r="B448" s="52" t="s">
        <v>307</v>
      </c>
      <c r="C448" s="36">
        <v>4</v>
      </c>
      <c r="D448" s="56">
        <v>21.852300000000003</v>
      </c>
      <c r="E448" s="84">
        <v>792</v>
      </c>
      <c r="F448" s="120">
        <v>63760</v>
      </c>
      <c r="G448" s="42">
        <v>100</v>
      </c>
      <c r="H448" s="51">
        <f t="shared" si="79"/>
        <v>63760</v>
      </c>
      <c r="I448" s="10">
        <f t="shared" si="78"/>
        <v>0</v>
      </c>
      <c r="J448" s="10">
        <f t="shared" si="80"/>
        <v>80.505050505050505</v>
      </c>
      <c r="K448" s="10">
        <f t="shared" si="81"/>
        <v>704.90825708728767</v>
      </c>
      <c r="L448" s="10">
        <f t="shared" si="82"/>
        <v>1003913.2606426358</v>
      </c>
      <c r="M448" s="10"/>
      <c r="N448" s="73">
        <f t="shared" si="83"/>
        <v>1003913.2606426358</v>
      </c>
    </row>
    <row r="449" spans="1:14" x14ac:dyDescent="0.25">
      <c r="A449" s="68"/>
      <c r="B449" s="52" t="s">
        <v>308</v>
      </c>
      <c r="C449" s="36">
        <v>4</v>
      </c>
      <c r="D449" s="56">
        <v>22.801199999999998</v>
      </c>
      <c r="E449" s="84">
        <v>1272</v>
      </c>
      <c r="F449" s="120">
        <v>214480</v>
      </c>
      <c r="G449" s="42">
        <v>100</v>
      </c>
      <c r="H449" s="51">
        <f t="shared" si="79"/>
        <v>214480</v>
      </c>
      <c r="I449" s="10">
        <f t="shared" si="78"/>
        <v>0</v>
      </c>
      <c r="J449" s="10">
        <f t="shared" si="80"/>
        <v>168.61635220125785</v>
      </c>
      <c r="K449" s="10">
        <f t="shared" si="81"/>
        <v>616.79695539108025</v>
      </c>
      <c r="L449" s="10">
        <f t="shared" si="82"/>
        <v>951181.03556799877</v>
      </c>
      <c r="M449" s="10"/>
      <c r="N449" s="73">
        <f t="shared" si="83"/>
        <v>951181.03556799877</v>
      </c>
    </row>
    <row r="450" spans="1:14" x14ac:dyDescent="0.25">
      <c r="A450" s="68"/>
      <c r="B450" s="52" t="s">
        <v>309</v>
      </c>
      <c r="C450" s="36">
        <v>4</v>
      </c>
      <c r="D450" s="56">
        <v>31.886900000000004</v>
      </c>
      <c r="E450" s="84">
        <v>3317</v>
      </c>
      <c r="F450" s="120">
        <v>433640</v>
      </c>
      <c r="G450" s="42">
        <v>100</v>
      </c>
      <c r="H450" s="51">
        <f t="shared" si="79"/>
        <v>433640</v>
      </c>
      <c r="I450" s="10">
        <f t="shared" si="78"/>
        <v>0</v>
      </c>
      <c r="J450" s="10">
        <f t="shared" si="80"/>
        <v>130.73258968947843</v>
      </c>
      <c r="K450" s="10">
        <f t="shared" si="81"/>
        <v>654.68071790285967</v>
      </c>
      <c r="L450" s="10">
        <f t="shared" si="82"/>
        <v>1242446.0042973594</v>
      </c>
      <c r="M450" s="10"/>
      <c r="N450" s="73">
        <f t="shared" si="83"/>
        <v>1242446.0042973594</v>
      </c>
    </row>
    <row r="451" spans="1:14" x14ac:dyDescent="0.25">
      <c r="A451" s="68"/>
      <c r="B451" s="52" t="s">
        <v>310</v>
      </c>
      <c r="C451" s="36">
        <v>4</v>
      </c>
      <c r="D451" s="56">
        <v>28.262299999999996</v>
      </c>
      <c r="E451" s="84">
        <v>1013</v>
      </c>
      <c r="F451" s="120">
        <v>477320</v>
      </c>
      <c r="G451" s="42">
        <v>100</v>
      </c>
      <c r="H451" s="51">
        <f t="shared" si="79"/>
        <v>477320</v>
      </c>
      <c r="I451" s="10">
        <f t="shared" si="78"/>
        <v>0</v>
      </c>
      <c r="J451" s="10">
        <f t="shared" si="80"/>
        <v>471.1944718657453</v>
      </c>
      <c r="K451" s="10">
        <f t="shared" si="81"/>
        <v>314.21883572659283</v>
      </c>
      <c r="L451" s="10">
        <f t="shared" si="82"/>
        <v>572970.11662297568</v>
      </c>
      <c r="M451" s="10"/>
      <c r="N451" s="73">
        <f t="shared" si="83"/>
        <v>572970.11662297568</v>
      </c>
    </row>
    <row r="452" spans="1:14" x14ac:dyDescent="0.25">
      <c r="A452" s="68"/>
      <c r="B452" s="52" t="s">
        <v>311</v>
      </c>
      <c r="C452" s="36">
        <v>4</v>
      </c>
      <c r="D452" s="56">
        <v>58.896599999999999</v>
      </c>
      <c r="E452" s="84">
        <v>2262</v>
      </c>
      <c r="F452" s="120">
        <v>425970</v>
      </c>
      <c r="G452" s="42">
        <v>100</v>
      </c>
      <c r="H452" s="51">
        <f t="shared" si="79"/>
        <v>425970</v>
      </c>
      <c r="I452" s="10">
        <f t="shared" si="78"/>
        <v>0</v>
      </c>
      <c r="J452" s="10">
        <f t="shared" si="80"/>
        <v>188.31564986737399</v>
      </c>
      <c r="K452" s="10">
        <f t="shared" si="81"/>
        <v>597.09765772496417</v>
      </c>
      <c r="L452" s="10">
        <f t="shared" si="82"/>
        <v>1140194.7826978413</v>
      </c>
      <c r="M452" s="10"/>
      <c r="N452" s="73">
        <f t="shared" si="83"/>
        <v>1140194.7826978413</v>
      </c>
    </row>
    <row r="453" spans="1:14" x14ac:dyDescent="0.25">
      <c r="A453" s="68"/>
      <c r="B453" s="52" t="s">
        <v>312</v>
      </c>
      <c r="C453" s="36">
        <v>4</v>
      </c>
      <c r="D453" s="56">
        <v>18.635300000000001</v>
      </c>
      <c r="E453" s="84">
        <v>3938</v>
      </c>
      <c r="F453" s="120">
        <v>2491930</v>
      </c>
      <c r="G453" s="42">
        <v>100</v>
      </c>
      <c r="H453" s="51">
        <f t="shared" si="79"/>
        <v>2491930</v>
      </c>
      <c r="I453" s="10">
        <f t="shared" si="78"/>
        <v>0</v>
      </c>
      <c r="J453" s="10">
        <f t="shared" si="80"/>
        <v>632.79075672930423</v>
      </c>
      <c r="K453" s="10">
        <f t="shared" si="81"/>
        <v>152.62255086303389</v>
      </c>
      <c r="L453" s="10">
        <f t="shared" si="82"/>
        <v>660836.83545654116</v>
      </c>
      <c r="M453" s="10"/>
      <c r="N453" s="73">
        <f t="shared" si="83"/>
        <v>660836.83545654116</v>
      </c>
    </row>
    <row r="454" spans="1:14" x14ac:dyDescent="0.25">
      <c r="A454" s="68"/>
      <c r="B454" s="52" t="s">
        <v>313</v>
      </c>
      <c r="C454" s="36">
        <v>4</v>
      </c>
      <c r="D454" s="56">
        <v>32.360300000000002</v>
      </c>
      <c r="E454" s="84">
        <v>1878</v>
      </c>
      <c r="F454" s="120">
        <v>587330</v>
      </c>
      <c r="G454" s="42">
        <v>100</v>
      </c>
      <c r="H454" s="51">
        <f t="shared" si="79"/>
        <v>587330</v>
      </c>
      <c r="I454" s="10">
        <f t="shared" si="78"/>
        <v>0</v>
      </c>
      <c r="J454" s="10">
        <f t="shared" si="80"/>
        <v>312.74227902023426</v>
      </c>
      <c r="K454" s="10">
        <f t="shared" si="81"/>
        <v>472.67102857210386</v>
      </c>
      <c r="L454" s="10">
        <f t="shared" si="82"/>
        <v>869571.56233735778</v>
      </c>
      <c r="M454" s="10"/>
      <c r="N454" s="73">
        <f t="shared" si="83"/>
        <v>869571.56233735778</v>
      </c>
    </row>
    <row r="455" spans="1:14" x14ac:dyDescent="0.25">
      <c r="A455" s="68"/>
      <c r="B455" s="52" t="s">
        <v>314</v>
      </c>
      <c r="C455" s="36">
        <v>4</v>
      </c>
      <c r="D455" s="56">
        <v>50.483599999999996</v>
      </c>
      <c r="E455" s="84">
        <v>4340</v>
      </c>
      <c r="F455" s="120">
        <v>710620</v>
      </c>
      <c r="G455" s="42">
        <v>100</v>
      </c>
      <c r="H455" s="51">
        <f t="shared" si="79"/>
        <v>710620</v>
      </c>
      <c r="I455" s="10">
        <f t="shared" si="78"/>
        <v>0</v>
      </c>
      <c r="J455" s="10">
        <f t="shared" si="80"/>
        <v>163.7373271889401</v>
      </c>
      <c r="K455" s="10">
        <f t="shared" si="81"/>
        <v>621.67598040339806</v>
      </c>
      <c r="L455" s="10">
        <f t="shared" si="82"/>
        <v>1366895.4839927771</v>
      </c>
      <c r="M455" s="10"/>
      <c r="N455" s="73">
        <f t="shared" si="83"/>
        <v>1366895.4839927771</v>
      </c>
    </row>
    <row r="456" spans="1:14" x14ac:dyDescent="0.25">
      <c r="A456" s="68"/>
      <c r="B456" s="52" t="s">
        <v>315</v>
      </c>
      <c r="C456" s="36">
        <v>4</v>
      </c>
      <c r="D456" s="56">
        <v>42.430799999999998</v>
      </c>
      <c r="E456" s="84">
        <v>3328</v>
      </c>
      <c r="F456" s="120">
        <v>480820</v>
      </c>
      <c r="G456" s="42">
        <v>100</v>
      </c>
      <c r="H456" s="51">
        <f t="shared" si="79"/>
        <v>480820</v>
      </c>
      <c r="I456" s="10">
        <f t="shared" si="78"/>
        <v>0</v>
      </c>
      <c r="J456" s="10">
        <f t="shared" si="80"/>
        <v>144.47716346153845</v>
      </c>
      <c r="K456" s="10">
        <f t="shared" si="81"/>
        <v>640.93614413079968</v>
      </c>
      <c r="L456" s="10">
        <f t="shared" si="82"/>
        <v>1258268.6147688024</v>
      </c>
      <c r="M456" s="10"/>
      <c r="N456" s="73">
        <f t="shared" si="83"/>
        <v>1258268.6147688024</v>
      </c>
    </row>
    <row r="457" spans="1:14" x14ac:dyDescent="0.25">
      <c r="A457" s="68"/>
      <c r="B457" s="52" t="s">
        <v>316</v>
      </c>
      <c r="C457" s="36">
        <v>4</v>
      </c>
      <c r="D457" s="56">
        <v>22.826599999999999</v>
      </c>
      <c r="E457" s="84">
        <v>1480</v>
      </c>
      <c r="F457" s="120">
        <v>287960</v>
      </c>
      <c r="G457" s="42">
        <v>100</v>
      </c>
      <c r="H457" s="51">
        <f t="shared" si="79"/>
        <v>287960</v>
      </c>
      <c r="I457" s="10">
        <f t="shared" si="78"/>
        <v>0</v>
      </c>
      <c r="J457" s="10">
        <f t="shared" si="80"/>
        <v>194.56756756756758</v>
      </c>
      <c r="K457" s="10">
        <f t="shared" si="81"/>
        <v>590.84574002477052</v>
      </c>
      <c r="L457" s="10">
        <f t="shared" si="82"/>
        <v>942009.90460229246</v>
      </c>
      <c r="M457" s="10"/>
      <c r="N457" s="73">
        <f t="shared" si="83"/>
        <v>942009.90460229246</v>
      </c>
    </row>
    <row r="458" spans="1:14" x14ac:dyDescent="0.25">
      <c r="A458" s="68"/>
      <c r="B458" s="52"/>
      <c r="C458" s="36"/>
      <c r="D458" s="56">
        <v>0</v>
      </c>
      <c r="E458" s="86"/>
      <c r="F458" s="74"/>
      <c r="G458" s="42"/>
      <c r="H458" s="74"/>
      <c r="I458" s="75"/>
      <c r="J458" s="75"/>
      <c r="K458" s="10"/>
      <c r="L458" s="10"/>
      <c r="M458" s="10"/>
      <c r="N458" s="73"/>
    </row>
    <row r="459" spans="1:14" x14ac:dyDescent="0.25">
      <c r="A459" s="71" t="s">
        <v>317</v>
      </c>
      <c r="B459" s="44" t="s">
        <v>2</v>
      </c>
      <c r="C459" s="45"/>
      <c r="D459" s="3">
        <v>1108.1904</v>
      </c>
      <c r="E459" s="87">
        <f>E460</f>
        <v>78792</v>
      </c>
      <c r="F459" s="38">
        <v>0</v>
      </c>
      <c r="G459" s="42"/>
      <c r="H459" s="38">
        <f>H461</f>
        <v>5212460</v>
      </c>
      <c r="I459" s="8">
        <f>I461</f>
        <v>-5212460</v>
      </c>
      <c r="J459" s="8"/>
      <c r="K459" s="10"/>
      <c r="L459" s="10"/>
      <c r="M459" s="9">
        <f>M461</f>
        <v>38289213.068809465</v>
      </c>
      <c r="N459" s="69">
        <f t="shared" si="83"/>
        <v>38289213.068809465</v>
      </c>
    </row>
    <row r="460" spans="1:14" x14ac:dyDescent="0.25">
      <c r="A460" s="71" t="s">
        <v>317</v>
      </c>
      <c r="B460" s="44" t="s">
        <v>3</v>
      </c>
      <c r="C460" s="45"/>
      <c r="D460" s="3">
        <v>1108.1904</v>
      </c>
      <c r="E460" s="87">
        <f>SUM(E462:E501)</f>
        <v>78792</v>
      </c>
      <c r="F460" s="38">
        <f>SUM(F462:F501)</f>
        <v>44840490</v>
      </c>
      <c r="G460" s="42"/>
      <c r="H460" s="38">
        <f>SUM(H462:H501)</f>
        <v>34415570</v>
      </c>
      <c r="I460" s="8">
        <f>SUM(I462:I501)</f>
        <v>10424920</v>
      </c>
      <c r="J460" s="8"/>
      <c r="K460" s="10"/>
      <c r="L460" s="8">
        <f>SUM(L462:L501)</f>
        <v>33866737.151644036</v>
      </c>
      <c r="M460" s="9"/>
      <c r="N460" s="69">
        <f t="shared" si="83"/>
        <v>33866737.151644036</v>
      </c>
    </row>
    <row r="461" spans="1:14" x14ac:dyDescent="0.25">
      <c r="A461" s="68"/>
      <c r="B461" s="52" t="s">
        <v>26</v>
      </c>
      <c r="C461" s="36">
        <v>2</v>
      </c>
      <c r="D461" s="56">
        <v>0</v>
      </c>
      <c r="E461" s="88"/>
      <c r="F461" s="51">
        <v>0</v>
      </c>
      <c r="G461" s="42">
        <v>25</v>
      </c>
      <c r="H461" s="51">
        <f>F473*G461/100</f>
        <v>5212460</v>
      </c>
      <c r="I461" s="10">
        <f t="shared" ref="I461:I501" si="84">F461-H461</f>
        <v>-5212460</v>
      </c>
      <c r="J461" s="10"/>
      <c r="K461" s="10"/>
      <c r="L461" s="10"/>
      <c r="M461" s="10">
        <f>($L$7*$L$8*E459/$L$10)+($L$7*$L$9*D459/$L$11)</f>
        <v>38289213.068809465</v>
      </c>
      <c r="N461" s="73">
        <f t="shared" si="83"/>
        <v>38289213.068809465</v>
      </c>
    </row>
    <row r="462" spans="1:14" x14ac:dyDescent="0.25">
      <c r="A462" s="68"/>
      <c r="B462" s="52" t="s">
        <v>262</v>
      </c>
      <c r="C462" s="36">
        <v>4</v>
      </c>
      <c r="D462" s="56">
        <v>45.602799999999995</v>
      </c>
      <c r="E462" s="84">
        <v>1208</v>
      </c>
      <c r="F462" s="120">
        <v>215610</v>
      </c>
      <c r="G462" s="42">
        <v>100</v>
      </c>
      <c r="H462" s="51">
        <f t="shared" ref="H462:H501" si="85">F462*G462/100</f>
        <v>215610</v>
      </c>
      <c r="I462" s="10">
        <f t="shared" si="84"/>
        <v>0</v>
      </c>
      <c r="J462" s="10">
        <f t="shared" ref="J462:J501" si="86">F462/E462</f>
        <v>178.48509933774835</v>
      </c>
      <c r="K462" s="10">
        <f t="shared" ref="K462:K501" si="87">$J$11*$J$19-J462</f>
        <v>606.92820825458978</v>
      </c>
      <c r="L462" s="10">
        <f t="shared" ref="L462:L501" si="88">IF(K462&gt;0,$J$7*$J$8*(K462/$K$19),0)+$J$7*$J$9*(E462/$E$19)+$J$7*$J$10*(D462/$D$19)</f>
        <v>1000090.6469548892</v>
      </c>
      <c r="M462" s="10"/>
      <c r="N462" s="73">
        <f t="shared" si="83"/>
        <v>1000090.6469548892</v>
      </c>
    </row>
    <row r="463" spans="1:14" x14ac:dyDescent="0.25">
      <c r="A463" s="68"/>
      <c r="B463" s="52" t="s">
        <v>318</v>
      </c>
      <c r="C463" s="36">
        <v>4</v>
      </c>
      <c r="D463" s="56">
        <v>27.1677</v>
      </c>
      <c r="E463" s="84">
        <v>2049</v>
      </c>
      <c r="F463" s="120">
        <v>365860</v>
      </c>
      <c r="G463" s="42">
        <v>100</v>
      </c>
      <c r="H463" s="51">
        <f t="shared" si="85"/>
        <v>365860</v>
      </c>
      <c r="I463" s="10">
        <f t="shared" si="84"/>
        <v>0</v>
      </c>
      <c r="J463" s="10">
        <f t="shared" si="86"/>
        <v>178.55539287457296</v>
      </c>
      <c r="K463" s="10">
        <f t="shared" si="87"/>
        <v>606.8579147177652</v>
      </c>
      <c r="L463" s="10">
        <f t="shared" si="88"/>
        <v>1035067.2664106855</v>
      </c>
      <c r="M463" s="10"/>
      <c r="N463" s="73">
        <f t="shared" si="83"/>
        <v>1035067.2664106855</v>
      </c>
    </row>
    <row r="464" spans="1:14" x14ac:dyDescent="0.25">
      <c r="A464" s="68"/>
      <c r="B464" s="52" t="s">
        <v>788</v>
      </c>
      <c r="C464" s="36">
        <v>4</v>
      </c>
      <c r="D464" s="56">
        <v>26.518599999999999</v>
      </c>
      <c r="E464" s="84">
        <v>1766</v>
      </c>
      <c r="F464" s="120">
        <v>433120</v>
      </c>
      <c r="G464" s="42">
        <v>100</v>
      </c>
      <c r="H464" s="51">
        <f t="shared" si="85"/>
        <v>433120</v>
      </c>
      <c r="I464" s="10">
        <f t="shared" si="84"/>
        <v>0</v>
      </c>
      <c r="J464" s="10">
        <f t="shared" si="86"/>
        <v>245.25481313703284</v>
      </c>
      <c r="K464" s="10">
        <f t="shared" si="87"/>
        <v>540.15849445530534</v>
      </c>
      <c r="L464" s="10">
        <f t="shared" si="88"/>
        <v>922071.21368863923</v>
      </c>
      <c r="M464" s="10"/>
      <c r="N464" s="73">
        <f t="shared" si="83"/>
        <v>922071.21368863923</v>
      </c>
    </row>
    <row r="465" spans="1:14" x14ac:dyDescent="0.25">
      <c r="A465" s="68"/>
      <c r="B465" s="52" t="s">
        <v>319</v>
      </c>
      <c r="C465" s="36">
        <v>4</v>
      </c>
      <c r="D465" s="56">
        <v>22.964099999999998</v>
      </c>
      <c r="E465" s="84">
        <v>909</v>
      </c>
      <c r="F465" s="120">
        <v>245800</v>
      </c>
      <c r="G465" s="42">
        <v>100</v>
      </c>
      <c r="H465" s="51">
        <f t="shared" si="85"/>
        <v>245800</v>
      </c>
      <c r="I465" s="10">
        <f t="shared" si="84"/>
        <v>0</v>
      </c>
      <c r="J465" s="10">
        <f t="shared" si="86"/>
        <v>270.40704070407043</v>
      </c>
      <c r="K465" s="10">
        <f t="shared" si="87"/>
        <v>515.00626688826765</v>
      </c>
      <c r="L465" s="10">
        <f t="shared" si="88"/>
        <v>789517.71944837831</v>
      </c>
      <c r="M465" s="10"/>
      <c r="N465" s="73">
        <f t="shared" si="83"/>
        <v>789517.71944837831</v>
      </c>
    </row>
    <row r="466" spans="1:14" x14ac:dyDescent="0.25">
      <c r="A466" s="68"/>
      <c r="B466" s="52" t="s">
        <v>320</v>
      </c>
      <c r="C466" s="36">
        <v>4</v>
      </c>
      <c r="D466" s="56">
        <v>23.157800000000002</v>
      </c>
      <c r="E466" s="84">
        <v>1078</v>
      </c>
      <c r="F466" s="120">
        <v>368650</v>
      </c>
      <c r="G466" s="42">
        <v>100</v>
      </c>
      <c r="H466" s="51">
        <f t="shared" si="85"/>
        <v>368650</v>
      </c>
      <c r="I466" s="10">
        <f t="shared" si="84"/>
        <v>0</v>
      </c>
      <c r="J466" s="10">
        <f t="shared" si="86"/>
        <v>341.97588126159553</v>
      </c>
      <c r="K466" s="10">
        <f t="shared" si="87"/>
        <v>443.4374263307426</v>
      </c>
      <c r="L466" s="10">
        <f t="shared" si="88"/>
        <v>721386.39183801354</v>
      </c>
      <c r="M466" s="10"/>
      <c r="N466" s="73">
        <f t="shared" si="83"/>
        <v>721386.39183801354</v>
      </c>
    </row>
    <row r="467" spans="1:14" x14ac:dyDescent="0.25">
      <c r="A467" s="68"/>
      <c r="B467" s="52" t="s">
        <v>321</v>
      </c>
      <c r="C467" s="36">
        <v>4</v>
      </c>
      <c r="D467" s="56">
        <v>52.364100000000001</v>
      </c>
      <c r="E467" s="84">
        <v>2950</v>
      </c>
      <c r="F467" s="120">
        <v>722850</v>
      </c>
      <c r="G467" s="42">
        <v>100</v>
      </c>
      <c r="H467" s="51">
        <f t="shared" si="85"/>
        <v>722850</v>
      </c>
      <c r="I467" s="10">
        <f t="shared" si="84"/>
        <v>0</v>
      </c>
      <c r="J467" s="10">
        <f t="shared" si="86"/>
        <v>245.03389830508473</v>
      </c>
      <c r="K467" s="10">
        <f t="shared" si="87"/>
        <v>540.37940928725334</v>
      </c>
      <c r="L467" s="10">
        <f t="shared" si="88"/>
        <v>1125511.0887423782</v>
      </c>
      <c r="M467" s="10"/>
      <c r="N467" s="73">
        <f t="shared" si="83"/>
        <v>1125511.0887423782</v>
      </c>
    </row>
    <row r="468" spans="1:14" x14ac:dyDescent="0.25">
      <c r="A468" s="68"/>
      <c r="B468" s="52" t="s">
        <v>197</v>
      </c>
      <c r="C468" s="36">
        <v>4</v>
      </c>
      <c r="D468" s="56">
        <v>28.741099999999999</v>
      </c>
      <c r="E468" s="84">
        <v>1505</v>
      </c>
      <c r="F468" s="120">
        <v>270190</v>
      </c>
      <c r="G468" s="42">
        <v>100</v>
      </c>
      <c r="H468" s="51">
        <f t="shared" si="85"/>
        <v>270190</v>
      </c>
      <c r="I468" s="10">
        <f t="shared" si="84"/>
        <v>0</v>
      </c>
      <c r="J468" s="10">
        <f t="shared" si="86"/>
        <v>179.5282392026578</v>
      </c>
      <c r="K468" s="10">
        <f t="shared" si="87"/>
        <v>605.88506838968033</v>
      </c>
      <c r="L468" s="10">
        <f t="shared" si="88"/>
        <v>980471.59607891436</v>
      </c>
      <c r="M468" s="10"/>
      <c r="N468" s="73">
        <f t="shared" si="83"/>
        <v>980471.59607891436</v>
      </c>
    </row>
    <row r="469" spans="1:14" x14ac:dyDescent="0.25">
      <c r="A469" s="68"/>
      <c r="B469" s="52" t="s">
        <v>322</v>
      </c>
      <c r="C469" s="36">
        <v>4</v>
      </c>
      <c r="D469" s="56">
        <v>30.527899999999999</v>
      </c>
      <c r="E469" s="84">
        <v>1950</v>
      </c>
      <c r="F469" s="120">
        <v>319730</v>
      </c>
      <c r="G469" s="42">
        <v>100</v>
      </c>
      <c r="H469" s="51">
        <f t="shared" si="85"/>
        <v>319730</v>
      </c>
      <c r="I469" s="10">
        <f t="shared" si="84"/>
        <v>0</v>
      </c>
      <c r="J469" s="10">
        <f t="shared" si="86"/>
        <v>163.96410256410257</v>
      </c>
      <c r="K469" s="10">
        <f t="shared" si="87"/>
        <v>621.44920502823561</v>
      </c>
      <c r="L469" s="10">
        <f t="shared" si="88"/>
        <v>1052160.5121976945</v>
      </c>
      <c r="M469" s="10"/>
      <c r="N469" s="73">
        <f t="shared" si="83"/>
        <v>1052160.5121976945</v>
      </c>
    </row>
    <row r="470" spans="1:14" x14ac:dyDescent="0.25">
      <c r="A470" s="68"/>
      <c r="B470" s="52" t="s">
        <v>323</v>
      </c>
      <c r="C470" s="36">
        <v>4</v>
      </c>
      <c r="D470" s="56">
        <v>35.814700000000002</v>
      </c>
      <c r="E470" s="84">
        <v>2143</v>
      </c>
      <c r="F470" s="120">
        <v>1093730</v>
      </c>
      <c r="G470" s="42">
        <v>100</v>
      </c>
      <c r="H470" s="51">
        <f t="shared" si="85"/>
        <v>1093730</v>
      </c>
      <c r="I470" s="10">
        <f t="shared" si="84"/>
        <v>0</v>
      </c>
      <c r="J470" s="10">
        <f t="shared" si="86"/>
        <v>510.37330844610358</v>
      </c>
      <c r="K470" s="10">
        <f t="shared" si="87"/>
        <v>275.03999914623455</v>
      </c>
      <c r="L470" s="10">
        <f t="shared" si="88"/>
        <v>668566.71555071021</v>
      </c>
      <c r="M470" s="10"/>
      <c r="N470" s="73">
        <f t="shared" si="83"/>
        <v>668566.71555071021</v>
      </c>
    </row>
    <row r="471" spans="1:14" x14ac:dyDescent="0.25">
      <c r="A471" s="68"/>
      <c r="B471" s="52" t="s">
        <v>324</v>
      </c>
      <c r="C471" s="36">
        <v>4</v>
      </c>
      <c r="D471" s="56">
        <v>50.043500000000009</v>
      </c>
      <c r="E471" s="84">
        <v>3103</v>
      </c>
      <c r="F471" s="120">
        <v>368130</v>
      </c>
      <c r="G471" s="42">
        <v>100</v>
      </c>
      <c r="H471" s="51">
        <f t="shared" si="85"/>
        <v>368130</v>
      </c>
      <c r="I471" s="10">
        <f t="shared" si="84"/>
        <v>0</v>
      </c>
      <c r="J471" s="10">
        <f t="shared" si="86"/>
        <v>118.63680309378022</v>
      </c>
      <c r="K471" s="10">
        <f t="shared" si="87"/>
        <v>666.77650449855787</v>
      </c>
      <c r="L471" s="10">
        <f t="shared" si="88"/>
        <v>1288170.314120051</v>
      </c>
      <c r="M471" s="10"/>
      <c r="N471" s="73">
        <f t="shared" si="83"/>
        <v>1288170.314120051</v>
      </c>
    </row>
    <row r="472" spans="1:14" x14ac:dyDescent="0.25">
      <c r="A472" s="68"/>
      <c r="B472" s="52" t="s">
        <v>325</v>
      </c>
      <c r="C472" s="36">
        <v>4</v>
      </c>
      <c r="D472" s="56">
        <v>22.613199999999999</v>
      </c>
      <c r="E472" s="84">
        <v>1345</v>
      </c>
      <c r="F472" s="120">
        <v>579200</v>
      </c>
      <c r="G472" s="42">
        <v>100</v>
      </c>
      <c r="H472" s="51">
        <f t="shared" si="85"/>
        <v>579200</v>
      </c>
      <c r="I472" s="10">
        <f t="shared" si="84"/>
        <v>0</v>
      </c>
      <c r="J472" s="10">
        <f t="shared" si="86"/>
        <v>430.63197026022306</v>
      </c>
      <c r="K472" s="10">
        <f t="shared" si="87"/>
        <v>354.78133733211507</v>
      </c>
      <c r="L472" s="10">
        <f t="shared" si="88"/>
        <v>640814.89965919685</v>
      </c>
      <c r="M472" s="10"/>
      <c r="N472" s="73">
        <f t="shared" si="83"/>
        <v>640814.89965919685</v>
      </c>
    </row>
    <row r="473" spans="1:14" x14ac:dyDescent="0.25">
      <c r="A473" s="68"/>
      <c r="B473" s="52" t="s">
        <v>893</v>
      </c>
      <c r="C473" s="36">
        <v>3</v>
      </c>
      <c r="D473" s="56">
        <v>15.1205</v>
      </c>
      <c r="E473" s="84">
        <v>12786</v>
      </c>
      <c r="F473" s="120">
        <v>20849840</v>
      </c>
      <c r="G473" s="42">
        <v>50</v>
      </c>
      <c r="H473" s="51">
        <f t="shared" si="85"/>
        <v>10424920</v>
      </c>
      <c r="I473" s="10">
        <f t="shared" si="84"/>
        <v>10424920</v>
      </c>
      <c r="J473" s="10">
        <f t="shared" si="86"/>
        <v>1630.6773033004849</v>
      </c>
      <c r="K473" s="10">
        <f t="shared" si="87"/>
        <v>-845.26399570814681</v>
      </c>
      <c r="L473" s="10">
        <f t="shared" si="88"/>
        <v>1410189.2793885502</v>
      </c>
      <c r="M473" s="10"/>
      <c r="N473" s="73">
        <f t="shared" si="83"/>
        <v>1410189.2793885502</v>
      </c>
    </row>
    <row r="474" spans="1:14" x14ac:dyDescent="0.25">
      <c r="A474" s="68"/>
      <c r="B474" s="52" t="s">
        <v>326</v>
      </c>
      <c r="C474" s="36">
        <v>4</v>
      </c>
      <c r="D474" s="56">
        <v>24.532899999999998</v>
      </c>
      <c r="E474" s="84">
        <v>1504</v>
      </c>
      <c r="F474" s="120">
        <v>240800</v>
      </c>
      <c r="G474" s="42">
        <v>100</v>
      </c>
      <c r="H474" s="51">
        <f t="shared" si="85"/>
        <v>240800</v>
      </c>
      <c r="I474" s="10">
        <f t="shared" si="84"/>
        <v>0</v>
      </c>
      <c r="J474" s="10">
        <f t="shared" si="86"/>
        <v>160.10638297872342</v>
      </c>
      <c r="K474" s="10">
        <f t="shared" si="87"/>
        <v>625.30692461361468</v>
      </c>
      <c r="L474" s="10">
        <f t="shared" si="88"/>
        <v>991411.4394343975</v>
      </c>
      <c r="M474" s="10"/>
      <c r="N474" s="73">
        <f t="shared" si="83"/>
        <v>991411.4394343975</v>
      </c>
    </row>
    <row r="475" spans="1:14" x14ac:dyDescent="0.25">
      <c r="A475" s="68"/>
      <c r="B475" s="52" t="s">
        <v>327</v>
      </c>
      <c r="C475" s="36">
        <v>4</v>
      </c>
      <c r="D475" s="56">
        <v>34.783699999999996</v>
      </c>
      <c r="E475" s="84">
        <v>2154</v>
      </c>
      <c r="F475" s="120">
        <v>837510</v>
      </c>
      <c r="G475" s="42">
        <v>100</v>
      </c>
      <c r="H475" s="51">
        <f t="shared" si="85"/>
        <v>837510</v>
      </c>
      <c r="I475" s="10">
        <f t="shared" si="84"/>
        <v>0</v>
      </c>
      <c r="J475" s="10">
        <f t="shared" si="86"/>
        <v>388.81615598885793</v>
      </c>
      <c r="K475" s="10">
        <f t="shared" si="87"/>
        <v>396.5971516034802</v>
      </c>
      <c r="L475" s="10">
        <f t="shared" si="88"/>
        <v>814025.68516977073</v>
      </c>
      <c r="M475" s="10"/>
      <c r="N475" s="73">
        <f t="shared" si="83"/>
        <v>814025.68516977073</v>
      </c>
    </row>
    <row r="476" spans="1:14" x14ac:dyDescent="0.25">
      <c r="A476" s="68"/>
      <c r="B476" s="52" t="s">
        <v>328</v>
      </c>
      <c r="C476" s="36">
        <v>4</v>
      </c>
      <c r="D476" s="56">
        <v>42.847299999999997</v>
      </c>
      <c r="E476" s="84">
        <v>3125</v>
      </c>
      <c r="F476" s="120">
        <v>1471840</v>
      </c>
      <c r="G476" s="42">
        <v>100</v>
      </c>
      <c r="H476" s="51">
        <f t="shared" si="85"/>
        <v>1471840</v>
      </c>
      <c r="I476" s="10">
        <f t="shared" si="84"/>
        <v>0</v>
      </c>
      <c r="J476" s="10">
        <f t="shared" si="86"/>
        <v>470.98880000000003</v>
      </c>
      <c r="K476" s="10">
        <f t="shared" si="87"/>
        <v>314.4245075923381</v>
      </c>
      <c r="L476" s="10">
        <f t="shared" si="88"/>
        <v>842047.12511864875</v>
      </c>
      <c r="M476" s="10"/>
      <c r="N476" s="73">
        <f t="shared" si="83"/>
        <v>842047.12511864875</v>
      </c>
    </row>
    <row r="477" spans="1:14" x14ac:dyDescent="0.25">
      <c r="A477" s="68"/>
      <c r="B477" s="52" t="s">
        <v>329</v>
      </c>
      <c r="C477" s="36">
        <v>4</v>
      </c>
      <c r="D477" s="56">
        <v>27.030799999999999</v>
      </c>
      <c r="E477" s="84">
        <v>1695</v>
      </c>
      <c r="F477" s="120">
        <v>2435170</v>
      </c>
      <c r="G477" s="42">
        <v>100</v>
      </c>
      <c r="H477" s="51">
        <f t="shared" si="85"/>
        <v>2435170</v>
      </c>
      <c r="I477" s="10">
        <f t="shared" si="84"/>
        <v>0</v>
      </c>
      <c r="J477" s="10">
        <f t="shared" si="86"/>
        <v>1436.6784660766962</v>
      </c>
      <c r="K477" s="10">
        <f t="shared" si="87"/>
        <v>-651.26515848435804</v>
      </c>
      <c r="L477" s="10">
        <f t="shared" si="88"/>
        <v>261256.32973013408</v>
      </c>
      <c r="M477" s="10"/>
      <c r="N477" s="73">
        <f t="shared" si="83"/>
        <v>261256.32973013408</v>
      </c>
    </row>
    <row r="478" spans="1:14" x14ac:dyDescent="0.25">
      <c r="A478" s="68"/>
      <c r="B478" s="52" t="s">
        <v>330</v>
      </c>
      <c r="C478" s="36">
        <v>4</v>
      </c>
      <c r="D478" s="56">
        <v>20.4026</v>
      </c>
      <c r="E478" s="84">
        <v>1375</v>
      </c>
      <c r="F478" s="120">
        <v>451170</v>
      </c>
      <c r="G478" s="42">
        <v>100</v>
      </c>
      <c r="H478" s="51">
        <f t="shared" si="85"/>
        <v>451170</v>
      </c>
      <c r="I478" s="10">
        <f t="shared" si="84"/>
        <v>0</v>
      </c>
      <c r="J478" s="10">
        <f t="shared" si="86"/>
        <v>328.12363636363636</v>
      </c>
      <c r="K478" s="10">
        <f t="shared" si="87"/>
        <v>457.28967122870176</v>
      </c>
      <c r="L478" s="10">
        <f t="shared" si="88"/>
        <v>761709.97491333098</v>
      </c>
      <c r="M478" s="10"/>
      <c r="N478" s="73">
        <f t="shared" si="83"/>
        <v>761709.97491333098</v>
      </c>
    </row>
    <row r="479" spans="1:14" x14ac:dyDescent="0.25">
      <c r="A479" s="68"/>
      <c r="B479" s="52" t="s">
        <v>301</v>
      </c>
      <c r="C479" s="36">
        <v>4</v>
      </c>
      <c r="D479" s="56">
        <v>38.792499999999997</v>
      </c>
      <c r="E479" s="84">
        <v>1530</v>
      </c>
      <c r="F479" s="120">
        <v>456320</v>
      </c>
      <c r="G479" s="42">
        <v>100</v>
      </c>
      <c r="H479" s="51">
        <f t="shared" si="85"/>
        <v>456320</v>
      </c>
      <c r="I479" s="10">
        <f t="shared" si="84"/>
        <v>0</v>
      </c>
      <c r="J479" s="10">
        <f t="shared" si="86"/>
        <v>298.24836601307192</v>
      </c>
      <c r="K479" s="10">
        <f t="shared" si="87"/>
        <v>487.16494157926621</v>
      </c>
      <c r="L479" s="10">
        <f t="shared" si="88"/>
        <v>869080.35880815017</v>
      </c>
      <c r="M479" s="10"/>
      <c r="N479" s="73">
        <f t="shared" si="83"/>
        <v>869080.35880815017</v>
      </c>
    </row>
    <row r="480" spans="1:14" x14ac:dyDescent="0.25">
      <c r="A480" s="68"/>
      <c r="B480" s="52" t="s">
        <v>331</v>
      </c>
      <c r="C480" s="36">
        <v>4</v>
      </c>
      <c r="D480" s="56">
        <v>27.402800000000003</v>
      </c>
      <c r="E480" s="84">
        <v>1478</v>
      </c>
      <c r="F480" s="120">
        <v>251920</v>
      </c>
      <c r="G480" s="42">
        <v>100</v>
      </c>
      <c r="H480" s="51">
        <f t="shared" si="85"/>
        <v>251920</v>
      </c>
      <c r="I480" s="10">
        <f t="shared" si="84"/>
        <v>0</v>
      </c>
      <c r="J480" s="10">
        <f t="shared" si="86"/>
        <v>170.446549391069</v>
      </c>
      <c r="K480" s="10">
        <f t="shared" si="87"/>
        <v>614.96675820126916</v>
      </c>
      <c r="L480" s="10">
        <f t="shared" si="88"/>
        <v>984623.04011905612</v>
      </c>
      <c r="M480" s="10"/>
      <c r="N480" s="73">
        <f t="shared" si="83"/>
        <v>984623.04011905612</v>
      </c>
    </row>
    <row r="481" spans="1:14" x14ac:dyDescent="0.25">
      <c r="A481" s="68"/>
      <c r="B481" s="52" t="s">
        <v>332</v>
      </c>
      <c r="C481" s="36">
        <v>4</v>
      </c>
      <c r="D481" s="56">
        <v>19.755499999999998</v>
      </c>
      <c r="E481" s="84">
        <v>1640</v>
      </c>
      <c r="F481" s="120">
        <v>2412150</v>
      </c>
      <c r="G481" s="42">
        <v>100</v>
      </c>
      <c r="H481" s="51">
        <f t="shared" si="85"/>
        <v>2412150</v>
      </c>
      <c r="I481" s="10">
        <f t="shared" si="84"/>
        <v>0</v>
      </c>
      <c r="J481" s="10">
        <f t="shared" si="86"/>
        <v>1470.8231707317073</v>
      </c>
      <c r="K481" s="10">
        <f t="shared" si="87"/>
        <v>-685.40986313936912</v>
      </c>
      <c r="L481" s="10">
        <f t="shared" si="88"/>
        <v>233780.49702101029</v>
      </c>
      <c r="M481" s="10"/>
      <c r="N481" s="73">
        <f t="shared" si="83"/>
        <v>233780.49702101029</v>
      </c>
    </row>
    <row r="482" spans="1:14" x14ac:dyDescent="0.25">
      <c r="A482" s="68"/>
      <c r="B482" s="52" t="s">
        <v>333</v>
      </c>
      <c r="C482" s="36">
        <v>4</v>
      </c>
      <c r="D482" s="56">
        <v>31.557099999999998</v>
      </c>
      <c r="E482" s="84">
        <v>825</v>
      </c>
      <c r="F482" s="120">
        <v>174300</v>
      </c>
      <c r="G482" s="42">
        <v>100</v>
      </c>
      <c r="H482" s="51">
        <f t="shared" si="85"/>
        <v>174300</v>
      </c>
      <c r="I482" s="10">
        <f t="shared" si="84"/>
        <v>0</v>
      </c>
      <c r="J482" s="10">
        <f t="shared" si="86"/>
        <v>211.27272727272728</v>
      </c>
      <c r="K482" s="10">
        <f t="shared" si="87"/>
        <v>574.14058031961088</v>
      </c>
      <c r="L482" s="10">
        <f t="shared" si="88"/>
        <v>877743.62131930352</v>
      </c>
      <c r="M482" s="10"/>
      <c r="N482" s="73">
        <f t="shared" si="83"/>
        <v>877743.62131930352</v>
      </c>
    </row>
    <row r="483" spans="1:14" x14ac:dyDescent="0.25">
      <c r="A483" s="68"/>
      <c r="B483" s="52" t="s">
        <v>334</v>
      </c>
      <c r="C483" s="36">
        <v>4</v>
      </c>
      <c r="D483" s="56">
        <v>3.6592000000000002</v>
      </c>
      <c r="E483" s="84">
        <v>1827</v>
      </c>
      <c r="F483" s="120">
        <v>1607700</v>
      </c>
      <c r="G483" s="42">
        <v>100</v>
      </c>
      <c r="H483" s="51">
        <f t="shared" si="85"/>
        <v>1607700</v>
      </c>
      <c r="I483" s="10">
        <f t="shared" si="84"/>
        <v>0</v>
      </c>
      <c r="J483" s="10">
        <f t="shared" si="86"/>
        <v>879.96715927750415</v>
      </c>
      <c r="K483" s="10">
        <f t="shared" si="87"/>
        <v>-94.553851685166023</v>
      </c>
      <c r="L483" s="10">
        <f t="shared" si="88"/>
        <v>205952.81407090381</v>
      </c>
      <c r="M483" s="10"/>
      <c r="N483" s="73">
        <f t="shared" si="83"/>
        <v>205952.81407090381</v>
      </c>
    </row>
    <row r="484" spans="1:14" x14ac:dyDescent="0.25">
      <c r="A484" s="68"/>
      <c r="B484" s="52" t="s">
        <v>335</v>
      </c>
      <c r="C484" s="36">
        <v>4</v>
      </c>
      <c r="D484" s="56">
        <v>3.3653</v>
      </c>
      <c r="E484" s="84">
        <v>1894</v>
      </c>
      <c r="F484" s="120">
        <v>521770</v>
      </c>
      <c r="G484" s="42">
        <v>100</v>
      </c>
      <c r="H484" s="51">
        <f t="shared" si="85"/>
        <v>521770</v>
      </c>
      <c r="I484" s="10">
        <f t="shared" si="84"/>
        <v>0</v>
      </c>
      <c r="J484" s="10">
        <f t="shared" si="86"/>
        <v>275.48574445617743</v>
      </c>
      <c r="K484" s="10">
        <f t="shared" si="87"/>
        <v>509.9275631361607</v>
      </c>
      <c r="L484" s="10">
        <f t="shared" si="88"/>
        <v>830344.29206048965</v>
      </c>
      <c r="M484" s="10"/>
      <c r="N484" s="73">
        <f t="shared" si="83"/>
        <v>830344.29206048965</v>
      </c>
    </row>
    <row r="485" spans="1:14" x14ac:dyDescent="0.25">
      <c r="A485" s="68"/>
      <c r="B485" s="52" t="s">
        <v>336</v>
      </c>
      <c r="C485" s="36">
        <v>4</v>
      </c>
      <c r="D485" s="56">
        <v>13.880999999999998</v>
      </c>
      <c r="E485" s="84">
        <v>964</v>
      </c>
      <c r="F485" s="120">
        <v>186370</v>
      </c>
      <c r="G485" s="42">
        <v>100</v>
      </c>
      <c r="H485" s="51">
        <f t="shared" si="85"/>
        <v>186370</v>
      </c>
      <c r="I485" s="10">
        <f t="shared" si="84"/>
        <v>0</v>
      </c>
      <c r="J485" s="10">
        <f t="shared" si="86"/>
        <v>193.3298755186722</v>
      </c>
      <c r="K485" s="10">
        <f t="shared" si="87"/>
        <v>592.0834320736659</v>
      </c>
      <c r="L485" s="10">
        <f t="shared" si="88"/>
        <v>861848.97888638661</v>
      </c>
      <c r="M485" s="10"/>
      <c r="N485" s="73">
        <f t="shared" si="83"/>
        <v>861848.97888638661</v>
      </c>
    </row>
    <row r="486" spans="1:14" x14ac:dyDescent="0.25">
      <c r="A486" s="68"/>
      <c r="B486" s="52" t="s">
        <v>337</v>
      </c>
      <c r="C486" s="36">
        <v>4</v>
      </c>
      <c r="D486" s="56">
        <v>30.09</v>
      </c>
      <c r="E486" s="84">
        <v>965</v>
      </c>
      <c r="F486" s="120">
        <v>273380</v>
      </c>
      <c r="G486" s="42">
        <v>100</v>
      </c>
      <c r="H486" s="51">
        <f t="shared" si="85"/>
        <v>273380</v>
      </c>
      <c r="I486" s="10">
        <f t="shared" si="84"/>
        <v>0</v>
      </c>
      <c r="J486" s="10">
        <f t="shared" si="86"/>
        <v>283.29533678756479</v>
      </c>
      <c r="K486" s="10">
        <f t="shared" si="87"/>
        <v>502.11797080477334</v>
      </c>
      <c r="L486" s="10">
        <f t="shared" si="88"/>
        <v>801034.13267633028</v>
      </c>
      <c r="M486" s="10"/>
      <c r="N486" s="73">
        <f t="shared" si="83"/>
        <v>801034.13267633028</v>
      </c>
    </row>
    <row r="487" spans="1:14" x14ac:dyDescent="0.25">
      <c r="A487" s="68"/>
      <c r="B487" s="52" t="s">
        <v>338</v>
      </c>
      <c r="C487" s="36">
        <v>4</v>
      </c>
      <c r="D487" s="56">
        <v>55.488399999999999</v>
      </c>
      <c r="E487" s="84">
        <v>2815</v>
      </c>
      <c r="F487" s="120">
        <v>433450</v>
      </c>
      <c r="G487" s="42">
        <v>100</v>
      </c>
      <c r="H487" s="51">
        <f t="shared" si="85"/>
        <v>433450</v>
      </c>
      <c r="I487" s="10">
        <f t="shared" si="84"/>
        <v>0</v>
      </c>
      <c r="J487" s="10">
        <f t="shared" si="86"/>
        <v>153.97868561278864</v>
      </c>
      <c r="K487" s="10">
        <f t="shared" si="87"/>
        <v>631.43462197954955</v>
      </c>
      <c r="L487" s="10">
        <f t="shared" si="88"/>
        <v>1230745.7025298022</v>
      </c>
      <c r="M487" s="10"/>
      <c r="N487" s="73">
        <f t="shared" si="83"/>
        <v>1230745.7025298022</v>
      </c>
    </row>
    <row r="488" spans="1:14" x14ac:dyDescent="0.25">
      <c r="A488" s="68"/>
      <c r="B488" s="52" t="s">
        <v>339</v>
      </c>
      <c r="C488" s="36">
        <v>4</v>
      </c>
      <c r="D488" s="56">
        <v>30.717099999999999</v>
      </c>
      <c r="E488" s="84">
        <v>1766</v>
      </c>
      <c r="F488" s="120">
        <v>1190390</v>
      </c>
      <c r="G488" s="42">
        <v>100</v>
      </c>
      <c r="H488" s="51">
        <f t="shared" si="85"/>
        <v>1190390</v>
      </c>
      <c r="I488" s="10">
        <f t="shared" si="84"/>
        <v>0</v>
      </c>
      <c r="J488" s="10">
        <f t="shared" si="86"/>
        <v>674.06002265005668</v>
      </c>
      <c r="K488" s="10">
        <f t="shared" si="87"/>
        <v>111.35328494228145</v>
      </c>
      <c r="L488" s="10">
        <f t="shared" si="88"/>
        <v>414760.78943522618</v>
      </c>
      <c r="M488" s="10"/>
      <c r="N488" s="73">
        <f t="shared" si="83"/>
        <v>414760.78943522618</v>
      </c>
    </row>
    <row r="489" spans="1:14" x14ac:dyDescent="0.25">
      <c r="A489" s="68"/>
      <c r="B489" s="52" t="s">
        <v>340</v>
      </c>
      <c r="C489" s="36">
        <v>4</v>
      </c>
      <c r="D489" s="56">
        <v>26.287699999999997</v>
      </c>
      <c r="E489" s="84">
        <v>1587</v>
      </c>
      <c r="F489" s="120">
        <v>503510</v>
      </c>
      <c r="G489" s="42">
        <v>100</v>
      </c>
      <c r="H489" s="51">
        <f t="shared" si="85"/>
        <v>503510</v>
      </c>
      <c r="I489" s="10">
        <f t="shared" si="84"/>
        <v>0</v>
      </c>
      <c r="J489" s="10">
        <f t="shared" si="86"/>
        <v>317.27158160050408</v>
      </c>
      <c r="K489" s="10">
        <f t="shared" si="87"/>
        <v>468.14172599183405</v>
      </c>
      <c r="L489" s="10">
        <f t="shared" si="88"/>
        <v>814976.64486023737</v>
      </c>
      <c r="M489" s="10"/>
      <c r="N489" s="73">
        <f t="shared" si="83"/>
        <v>814976.64486023737</v>
      </c>
    </row>
    <row r="490" spans="1:14" x14ac:dyDescent="0.25">
      <c r="A490" s="68"/>
      <c r="B490" s="52" t="s">
        <v>341</v>
      </c>
      <c r="C490" s="36">
        <v>4</v>
      </c>
      <c r="D490" s="56">
        <v>25.453600000000002</v>
      </c>
      <c r="E490" s="84">
        <v>1291</v>
      </c>
      <c r="F490" s="120">
        <v>235880</v>
      </c>
      <c r="G490" s="42">
        <v>100</v>
      </c>
      <c r="H490" s="51">
        <f t="shared" si="85"/>
        <v>235880</v>
      </c>
      <c r="I490" s="10">
        <f t="shared" si="84"/>
        <v>0</v>
      </c>
      <c r="J490" s="10">
        <f t="shared" si="86"/>
        <v>182.7110766847405</v>
      </c>
      <c r="K490" s="10">
        <f t="shared" si="87"/>
        <v>602.7022309075976</v>
      </c>
      <c r="L490" s="10">
        <f t="shared" si="88"/>
        <v>944000.8133110588</v>
      </c>
      <c r="M490" s="10"/>
      <c r="N490" s="73">
        <f t="shared" si="83"/>
        <v>944000.8133110588</v>
      </c>
    </row>
    <row r="491" spans="1:14" x14ac:dyDescent="0.25">
      <c r="A491" s="68"/>
      <c r="B491" s="52" t="s">
        <v>342</v>
      </c>
      <c r="C491" s="36">
        <v>4</v>
      </c>
      <c r="D491" s="56">
        <v>29.825800000000001</v>
      </c>
      <c r="E491" s="84">
        <v>2121</v>
      </c>
      <c r="F491" s="120">
        <v>425970</v>
      </c>
      <c r="G491" s="42">
        <v>100</v>
      </c>
      <c r="H491" s="51">
        <f t="shared" si="85"/>
        <v>425970</v>
      </c>
      <c r="I491" s="10">
        <f t="shared" si="84"/>
        <v>0</v>
      </c>
      <c r="J491" s="10">
        <f t="shared" si="86"/>
        <v>200.83451202263083</v>
      </c>
      <c r="K491" s="10">
        <f t="shared" si="87"/>
        <v>584.57879556970727</v>
      </c>
      <c r="L491" s="10">
        <f t="shared" si="88"/>
        <v>1023642.5849286657</v>
      </c>
      <c r="M491" s="10"/>
      <c r="N491" s="73">
        <f t="shared" si="83"/>
        <v>1023642.5849286657</v>
      </c>
    </row>
    <row r="492" spans="1:14" x14ac:dyDescent="0.25">
      <c r="A492" s="68"/>
      <c r="B492" s="52" t="s">
        <v>789</v>
      </c>
      <c r="C492" s="36">
        <v>4</v>
      </c>
      <c r="D492" s="56">
        <v>33.023499999999999</v>
      </c>
      <c r="E492" s="84">
        <v>2555</v>
      </c>
      <c r="F492" s="120">
        <v>765380</v>
      </c>
      <c r="G492" s="42">
        <v>100</v>
      </c>
      <c r="H492" s="51">
        <f t="shared" si="85"/>
        <v>765380</v>
      </c>
      <c r="I492" s="10">
        <f t="shared" si="84"/>
        <v>0</v>
      </c>
      <c r="J492" s="10">
        <f t="shared" si="86"/>
        <v>299.56164383561645</v>
      </c>
      <c r="K492" s="10">
        <f t="shared" si="87"/>
        <v>485.85166375672168</v>
      </c>
      <c r="L492" s="10">
        <f t="shared" si="88"/>
        <v>959807.94654432475</v>
      </c>
      <c r="M492" s="10"/>
      <c r="N492" s="73">
        <f t="shared" si="83"/>
        <v>959807.94654432475</v>
      </c>
    </row>
    <row r="493" spans="1:14" x14ac:dyDescent="0.25">
      <c r="A493" s="68"/>
      <c r="B493" s="52" t="s">
        <v>343</v>
      </c>
      <c r="C493" s="36">
        <v>4</v>
      </c>
      <c r="D493" s="56">
        <v>30.994699999999998</v>
      </c>
      <c r="E493" s="84">
        <v>1150</v>
      </c>
      <c r="F493" s="120">
        <v>268960</v>
      </c>
      <c r="G493" s="42">
        <v>100</v>
      </c>
      <c r="H493" s="51">
        <f t="shared" si="85"/>
        <v>268960</v>
      </c>
      <c r="I493" s="10">
        <f t="shared" si="84"/>
        <v>0</v>
      </c>
      <c r="J493" s="10">
        <f t="shared" si="86"/>
        <v>233.87826086956522</v>
      </c>
      <c r="K493" s="10">
        <f t="shared" si="87"/>
        <v>551.5350467227729</v>
      </c>
      <c r="L493" s="10">
        <f t="shared" si="88"/>
        <v>883375.86093313748</v>
      </c>
      <c r="M493" s="10"/>
      <c r="N493" s="73">
        <f t="shared" si="83"/>
        <v>883375.86093313748</v>
      </c>
    </row>
    <row r="494" spans="1:14" x14ac:dyDescent="0.25">
      <c r="A494" s="68"/>
      <c r="B494" s="52" t="s">
        <v>344</v>
      </c>
      <c r="C494" s="36">
        <v>4</v>
      </c>
      <c r="D494" s="56">
        <v>35.313499999999998</v>
      </c>
      <c r="E494" s="84">
        <v>2285</v>
      </c>
      <c r="F494" s="120">
        <v>528720</v>
      </c>
      <c r="G494" s="42">
        <v>100</v>
      </c>
      <c r="H494" s="51">
        <f t="shared" si="85"/>
        <v>528720</v>
      </c>
      <c r="I494" s="10">
        <f t="shared" si="84"/>
        <v>0</v>
      </c>
      <c r="J494" s="10">
        <f t="shared" si="86"/>
        <v>231.38730853391684</v>
      </c>
      <c r="K494" s="10">
        <f t="shared" si="87"/>
        <v>554.02599905842135</v>
      </c>
      <c r="L494" s="10">
        <f t="shared" si="88"/>
        <v>1020414.7983945492</v>
      </c>
      <c r="M494" s="10"/>
      <c r="N494" s="73">
        <f t="shared" si="83"/>
        <v>1020414.7983945492</v>
      </c>
    </row>
    <row r="495" spans="1:14" x14ac:dyDescent="0.25">
      <c r="A495" s="68"/>
      <c r="B495" s="52" t="s">
        <v>143</v>
      </c>
      <c r="C495" s="36">
        <v>4</v>
      </c>
      <c r="D495" s="56">
        <v>21.177500000000002</v>
      </c>
      <c r="E495" s="84">
        <v>1083</v>
      </c>
      <c r="F495" s="120">
        <v>189850</v>
      </c>
      <c r="G495" s="42">
        <v>100</v>
      </c>
      <c r="H495" s="51">
        <f t="shared" si="85"/>
        <v>189850</v>
      </c>
      <c r="I495" s="10">
        <f t="shared" si="84"/>
        <v>0</v>
      </c>
      <c r="J495" s="10">
        <f t="shared" si="86"/>
        <v>175.3000923361034</v>
      </c>
      <c r="K495" s="10">
        <f t="shared" si="87"/>
        <v>610.11321525623475</v>
      </c>
      <c r="L495" s="10">
        <f t="shared" si="88"/>
        <v>918076.53669769119</v>
      </c>
      <c r="M495" s="10"/>
      <c r="N495" s="73">
        <f t="shared" si="83"/>
        <v>918076.53669769119</v>
      </c>
    </row>
    <row r="496" spans="1:14" x14ac:dyDescent="0.25">
      <c r="A496" s="68"/>
      <c r="B496" s="52" t="s">
        <v>790</v>
      </c>
      <c r="C496" s="36">
        <v>4</v>
      </c>
      <c r="D496" s="56">
        <v>3.9474999999999998</v>
      </c>
      <c r="E496" s="84">
        <v>908</v>
      </c>
      <c r="F496" s="120">
        <v>479240</v>
      </c>
      <c r="G496" s="42">
        <v>100</v>
      </c>
      <c r="H496" s="51">
        <f t="shared" si="85"/>
        <v>479240</v>
      </c>
      <c r="I496" s="10">
        <f t="shared" si="84"/>
        <v>0</v>
      </c>
      <c r="J496" s="10">
        <f t="shared" si="86"/>
        <v>527.79735682819387</v>
      </c>
      <c r="K496" s="10">
        <f t="shared" si="87"/>
        <v>257.61595076414426</v>
      </c>
      <c r="L496" s="10">
        <f t="shared" si="88"/>
        <v>420947.68865907326</v>
      </c>
      <c r="M496" s="10"/>
      <c r="N496" s="73">
        <f t="shared" si="83"/>
        <v>420947.68865907326</v>
      </c>
    </row>
    <row r="497" spans="1:14" x14ac:dyDescent="0.25">
      <c r="A497" s="68"/>
      <c r="B497" s="52" t="s">
        <v>345</v>
      </c>
      <c r="C497" s="36">
        <v>4</v>
      </c>
      <c r="D497" s="56">
        <v>27.792899999999999</v>
      </c>
      <c r="E497" s="84">
        <v>1175</v>
      </c>
      <c r="F497" s="120">
        <v>206370</v>
      </c>
      <c r="G497" s="42">
        <v>100</v>
      </c>
      <c r="H497" s="51">
        <f t="shared" si="85"/>
        <v>206370</v>
      </c>
      <c r="I497" s="10">
        <f t="shared" si="84"/>
        <v>0</v>
      </c>
      <c r="J497" s="10">
        <f t="shared" si="86"/>
        <v>175.63404255319148</v>
      </c>
      <c r="K497" s="10">
        <f t="shared" si="87"/>
        <v>609.77926503914659</v>
      </c>
      <c r="L497" s="10">
        <f t="shared" si="88"/>
        <v>947138.96188230533</v>
      </c>
      <c r="M497" s="10"/>
      <c r="N497" s="73">
        <f t="shared" si="83"/>
        <v>947138.96188230533</v>
      </c>
    </row>
    <row r="498" spans="1:14" x14ac:dyDescent="0.25">
      <c r="A498" s="68"/>
      <c r="B498" s="52" t="s">
        <v>791</v>
      </c>
      <c r="C498" s="36">
        <v>4</v>
      </c>
      <c r="D498" s="56">
        <v>28.8416</v>
      </c>
      <c r="E498" s="84">
        <v>2915</v>
      </c>
      <c r="F498" s="120">
        <v>1881050</v>
      </c>
      <c r="G498" s="42">
        <v>100</v>
      </c>
      <c r="H498" s="51">
        <f t="shared" si="85"/>
        <v>1881050</v>
      </c>
      <c r="I498" s="10">
        <f t="shared" si="84"/>
        <v>0</v>
      </c>
      <c r="J498" s="10">
        <f t="shared" si="86"/>
        <v>645.30017152658661</v>
      </c>
      <c r="K498" s="10">
        <f t="shared" si="87"/>
        <v>140.11313606575152</v>
      </c>
      <c r="L498" s="10">
        <f t="shared" si="88"/>
        <v>566743.50235830655</v>
      </c>
      <c r="M498" s="10"/>
      <c r="N498" s="73">
        <f t="shared" si="83"/>
        <v>566743.50235830655</v>
      </c>
    </row>
    <row r="499" spans="1:14" x14ac:dyDescent="0.25">
      <c r="A499" s="68"/>
      <c r="B499" s="52" t="s">
        <v>792</v>
      </c>
      <c r="C499" s="36">
        <v>4</v>
      </c>
      <c r="D499" s="56">
        <v>24.596599999999999</v>
      </c>
      <c r="E499" s="84">
        <v>963</v>
      </c>
      <c r="F499" s="120">
        <v>145640</v>
      </c>
      <c r="G499" s="42">
        <v>100</v>
      </c>
      <c r="H499" s="51">
        <f t="shared" si="85"/>
        <v>145640</v>
      </c>
      <c r="I499" s="10">
        <f t="shared" si="84"/>
        <v>0</v>
      </c>
      <c r="J499" s="10">
        <f t="shared" si="86"/>
        <v>151.23572170301142</v>
      </c>
      <c r="K499" s="10">
        <f t="shared" si="87"/>
        <v>634.17758588932668</v>
      </c>
      <c r="L499" s="10">
        <f t="shared" si="88"/>
        <v>944585.1104871626</v>
      </c>
      <c r="M499" s="10"/>
      <c r="N499" s="73">
        <f t="shared" si="83"/>
        <v>944585.1104871626</v>
      </c>
    </row>
    <row r="500" spans="1:14" x14ac:dyDescent="0.25">
      <c r="A500" s="68"/>
      <c r="B500" s="52" t="s">
        <v>346</v>
      </c>
      <c r="C500" s="36">
        <v>4</v>
      </c>
      <c r="D500" s="56">
        <v>21.978000000000002</v>
      </c>
      <c r="E500" s="84">
        <v>1618</v>
      </c>
      <c r="F500" s="120">
        <v>259820</v>
      </c>
      <c r="G500" s="42">
        <v>100</v>
      </c>
      <c r="H500" s="51">
        <f t="shared" si="85"/>
        <v>259820</v>
      </c>
      <c r="I500" s="10">
        <f t="shared" si="84"/>
        <v>0</v>
      </c>
      <c r="J500" s="10">
        <f t="shared" si="86"/>
        <v>160.58096415327566</v>
      </c>
      <c r="K500" s="10">
        <f t="shared" si="87"/>
        <v>624.83234343906247</v>
      </c>
      <c r="L500" s="10">
        <f t="shared" si="88"/>
        <v>995422.71726638859</v>
      </c>
      <c r="M500" s="10"/>
      <c r="N500" s="73">
        <f t="shared" si="83"/>
        <v>995422.71726638859</v>
      </c>
    </row>
    <row r="501" spans="1:14" x14ac:dyDescent="0.25">
      <c r="A501" s="68"/>
      <c r="B501" s="52" t="s">
        <v>347</v>
      </c>
      <c r="C501" s="36">
        <v>4</v>
      </c>
      <c r="D501" s="56">
        <v>14.0153</v>
      </c>
      <c r="E501" s="84">
        <v>792</v>
      </c>
      <c r="F501" s="120">
        <v>173150</v>
      </c>
      <c r="G501" s="42">
        <v>100</v>
      </c>
      <c r="H501" s="51">
        <f t="shared" si="85"/>
        <v>173150</v>
      </c>
      <c r="I501" s="10">
        <f t="shared" si="84"/>
        <v>0</v>
      </c>
      <c r="J501" s="10">
        <f t="shared" si="86"/>
        <v>218.62373737373738</v>
      </c>
      <c r="K501" s="10">
        <f t="shared" si="87"/>
        <v>566.78957021860072</v>
      </c>
      <c r="L501" s="10">
        <f t="shared" si="88"/>
        <v>813221.55995008897</v>
      </c>
      <c r="M501" s="10"/>
      <c r="N501" s="73">
        <f t="shared" ref="N501:N564" si="89">L501+M501</f>
        <v>813221.55995008897</v>
      </c>
    </row>
    <row r="502" spans="1:14" x14ac:dyDescent="0.25">
      <c r="A502" s="68"/>
      <c r="B502" s="4"/>
      <c r="C502" s="4"/>
      <c r="D502" s="56">
        <v>0</v>
      </c>
      <c r="E502" s="86"/>
      <c r="F502" s="74"/>
      <c r="G502" s="42"/>
      <c r="H502" s="74"/>
      <c r="I502" s="75"/>
      <c r="J502" s="75"/>
      <c r="K502" s="10"/>
      <c r="L502" s="10"/>
      <c r="M502" s="10"/>
      <c r="N502" s="73"/>
    </row>
    <row r="503" spans="1:14" x14ac:dyDescent="0.25">
      <c r="A503" s="71" t="s">
        <v>348</v>
      </c>
      <c r="B503" s="44" t="s">
        <v>2</v>
      </c>
      <c r="C503" s="45"/>
      <c r="D503" s="3">
        <v>754.17770000000007</v>
      </c>
      <c r="E503" s="87">
        <f>E504</f>
        <v>53455</v>
      </c>
      <c r="F503" s="38">
        <v>0</v>
      </c>
      <c r="G503" s="42"/>
      <c r="H503" s="38">
        <f>H505</f>
        <v>3187360</v>
      </c>
      <c r="I503" s="8">
        <f>I505</f>
        <v>-3187360</v>
      </c>
      <c r="J503" s="8"/>
      <c r="K503" s="10"/>
      <c r="L503" s="10"/>
      <c r="M503" s="9">
        <f>M505</f>
        <v>26011271.581167966</v>
      </c>
      <c r="N503" s="69">
        <f t="shared" si="89"/>
        <v>26011271.581167966</v>
      </c>
    </row>
    <row r="504" spans="1:14" x14ac:dyDescent="0.25">
      <c r="A504" s="71" t="s">
        <v>348</v>
      </c>
      <c r="B504" s="44" t="s">
        <v>3</v>
      </c>
      <c r="C504" s="45"/>
      <c r="D504" s="3">
        <v>754.17770000000007</v>
      </c>
      <c r="E504" s="87">
        <f>SUM(E506:E524)</f>
        <v>53455</v>
      </c>
      <c r="F504" s="38">
        <f>SUM(F506:F524)</f>
        <v>24052460</v>
      </c>
      <c r="G504" s="42"/>
      <c r="H504" s="38">
        <f>SUM(H506:H524)</f>
        <v>17677740</v>
      </c>
      <c r="I504" s="8">
        <f>SUM(I506:I524)</f>
        <v>6374720</v>
      </c>
      <c r="J504" s="8"/>
      <c r="K504" s="10"/>
      <c r="L504" s="8">
        <f>SUM(L506:L524)</f>
        <v>19533738.109134246</v>
      </c>
      <c r="M504" s="10"/>
      <c r="N504" s="69">
        <f t="shared" si="89"/>
        <v>19533738.109134246</v>
      </c>
    </row>
    <row r="505" spans="1:14" x14ac:dyDescent="0.25">
      <c r="A505" s="68"/>
      <c r="B505" s="52" t="s">
        <v>26</v>
      </c>
      <c r="C505" s="36">
        <v>2</v>
      </c>
      <c r="D505" s="56">
        <v>0</v>
      </c>
      <c r="E505" s="90"/>
      <c r="F505" s="51">
        <v>0</v>
      </c>
      <c r="G505" s="42">
        <v>25</v>
      </c>
      <c r="H505" s="51">
        <f>F516*G505/100</f>
        <v>3187360</v>
      </c>
      <c r="I505" s="10">
        <f t="shared" ref="I505:I524" si="90">F505-H505</f>
        <v>-3187360</v>
      </c>
      <c r="J505" s="10"/>
      <c r="K505" s="10"/>
      <c r="L505" s="10"/>
      <c r="M505" s="10">
        <f>($L$7*$L$8*E503/$L$10)+($L$7*$L$9*D503/$L$11)</f>
        <v>26011271.581167966</v>
      </c>
      <c r="N505" s="73">
        <f t="shared" si="89"/>
        <v>26011271.581167966</v>
      </c>
    </row>
    <row r="506" spans="1:14" x14ac:dyDescent="0.25">
      <c r="A506" s="68"/>
      <c r="B506" s="52" t="s">
        <v>349</v>
      </c>
      <c r="C506" s="36">
        <v>4</v>
      </c>
      <c r="D506" s="56">
        <v>77.823599999999999</v>
      </c>
      <c r="E506" s="84">
        <v>4952</v>
      </c>
      <c r="F506" s="120">
        <v>1493060</v>
      </c>
      <c r="G506" s="42">
        <v>100</v>
      </c>
      <c r="H506" s="51">
        <f t="shared" ref="H506:H524" si="91">F506*G506/100</f>
        <v>1493060</v>
      </c>
      <c r="I506" s="10">
        <f t="shared" si="90"/>
        <v>0</v>
      </c>
      <c r="J506" s="10">
        <f t="shared" ref="J506:J524" si="92">F506/E506</f>
        <v>301.50646203554118</v>
      </c>
      <c r="K506" s="10">
        <f t="shared" ref="K506:K524" si="93">$J$11*$J$19-J506</f>
        <v>483.90684555679695</v>
      </c>
      <c r="L506" s="10">
        <f t="shared" ref="L506:L524" si="94">IF(K506&gt;0,$J$7*$J$8*(K506/$K$19),0)+$J$7*$J$9*(E506/$E$19)+$J$7*$J$10*(D506/$D$19)</f>
        <v>1346429.8357700929</v>
      </c>
      <c r="M506" s="10"/>
      <c r="N506" s="73">
        <f t="shared" si="89"/>
        <v>1346429.8357700929</v>
      </c>
    </row>
    <row r="507" spans="1:14" x14ac:dyDescent="0.25">
      <c r="A507" s="68"/>
      <c r="B507" s="52" t="s">
        <v>350</v>
      </c>
      <c r="C507" s="36">
        <v>4</v>
      </c>
      <c r="D507" s="56">
        <v>26.140100000000004</v>
      </c>
      <c r="E507" s="84">
        <v>1501</v>
      </c>
      <c r="F507" s="120">
        <v>373390</v>
      </c>
      <c r="G507" s="42">
        <v>100</v>
      </c>
      <c r="H507" s="51">
        <f t="shared" si="91"/>
        <v>373390</v>
      </c>
      <c r="I507" s="10">
        <f t="shared" si="90"/>
        <v>0</v>
      </c>
      <c r="J507" s="10">
        <f t="shared" si="92"/>
        <v>248.76082611592273</v>
      </c>
      <c r="K507" s="10">
        <f t="shared" si="93"/>
        <v>536.65248147641546</v>
      </c>
      <c r="L507" s="10">
        <f t="shared" si="94"/>
        <v>888400.74829275208</v>
      </c>
      <c r="M507" s="10"/>
      <c r="N507" s="73">
        <f t="shared" si="89"/>
        <v>888400.74829275208</v>
      </c>
    </row>
    <row r="508" spans="1:14" x14ac:dyDescent="0.25">
      <c r="A508" s="68"/>
      <c r="B508" s="52" t="s">
        <v>351</v>
      </c>
      <c r="C508" s="36">
        <v>4</v>
      </c>
      <c r="D508" s="56">
        <v>36.946100000000001</v>
      </c>
      <c r="E508" s="84">
        <v>1838</v>
      </c>
      <c r="F508" s="120">
        <v>462240</v>
      </c>
      <c r="G508" s="42">
        <v>100</v>
      </c>
      <c r="H508" s="51">
        <f t="shared" si="91"/>
        <v>462240</v>
      </c>
      <c r="I508" s="10">
        <f t="shared" si="90"/>
        <v>0</v>
      </c>
      <c r="J508" s="10">
        <f t="shared" si="92"/>
        <v>251.49075081610445</v>
      </c>
      <c r="K508" s="10">
        <f t="shared" si="93"/>
        <v>533.92255677623371</v>
      </c>
      <c r="L508" s="10">
        <f t="shared" si="94"/>
        <v>953163.39270751073</v>
      </c>
      <c r="M508" s="10"/>
      <c r="N508" s="73">
        <f t="shared" si="89"/>
        <v>953163.39270751073</v>
      </c>
    </row>
    <row r="509" spans="1:14" x14ac:dyDescent="0.25">
      <c r="A509" s="68"/>
      <c r="B509" s="52" t="s">
        <v>352</v>
      </c>
      <c r="C509" s="36">
        <v>4</v>
      </c>
      <c r="D509" s="56">
        <v>50.619700000000009</v>
      </c>
      <c r="E509" s="84">
        <v>3150</v>
      </c>
      <c r="F509" s="120">
        <v>865040</v>
      </c>
      <c r="G509" s="42">
        <v>100</v>
      </c>
      <c r="H509" s="51">
        <f t="shared" si="91"/>
        <v>865040</v>
      </c>
      <c r="I509" s="10">
        <f t="shared" si="90"/>
        <v>0</v>
      </c>
      <c r="J509" s="10">
        <f t="shared" si="92"/>
        <v>274.61587301587304</v>
      </c>
      <c r="K509" s="10">
        <f t="shared" si="93"/>
        <v>510.79743457646509</v>
      </c>
      <c r="L509" s="10">
        <f t="shared" si="94"/>
        <v>1105829.5245040534</v>
      </c>
      <c r="M509" s="10"/>
      <c r="N509" s="73">
        <f t="shared" si="89"/>
        <v>1105829.5245040534</v>
      </c>
    </row>
    <row r="510" spans="1:14" x14ac:dyDescent="0.25">
      <c r="A510" s="68"/>
      <c r="B510" s="52" t="s">
        <v>353</v>
      </c>
      <c r="C510" s="36">
        <v>4</v>
      </c>
      <c r="D510" s="56">
        <v>35.986699999999999</v>
      </c>
      <c r="E510" s="84">
        <v>2306</v>
      </c>
      <c r="F510" s="120">
        <v>1068630</v>
      </c>
      <c r="G510" s="42">
        <v>100</v>
      </c>
      <c r="H510" s="51">
        <f t="shared" si="91"/>
        <v>1068630</v>
      </c>
      <c r="I510" s="10">
        <f t="shared" si="90"/>
        <v>0</v>
      </c>
      <c r="J510" s="10">
        <f t="shared" si="92"/>
        <v>463.41283607979187</v>
      </c>
      <c r="K510" s="10">
        <f t="shared" si="93"/>
        <v>322.00047151254626</v>
      </c>
      <c r="L510" s="10">
        <f t="shared" si="94"/>
        <v>743405.8584608502</v>
      </c>
      <c r="M510" s="10"/>
      <c r="N510" s="73">
        <f t="shared" si="89"/>
        <v>743405.8584608502</v>
      </c>
    </row>
    <row r="511" spans="1:14" x14ac:dyDescent="0.25">
      <c r="A511" s="68"/>
      <c r="B511" s="52" t="s">
        <v>354</v>
      </c>
      <c r="C511" s="36">
        <v>4</v>
      </c>
      <c r="D511" s="56">
        <v>52.303999999999995</v>
      </c>
      <c r="E511" s="84">
        <v>2601</v>
      </c>
      <c r="F511" s="120">
        <v>555740</v>
      </c>
      <c r="G511" s="42">
        <v>100</v>
      </c>
      <c r="H511" s="51">
        <f t="shared" si="91"/>
        <v>555740</v>
      </c>
      <c r="I511" s="10">
        <f t="shared" si="90"/>
        <v>0</v>
      </c>
      <c r="J511" s="10">
        <f t="shared" si="92"/>
        <v>213.66397539407919</v>
      </c>
      <c r="K511" s="10">
        <f t="shared" si="93"/>
        <v>571.74933219825891</v>
      </c>
      <c r="L511" s="10">
        <f t="shared" si="94"/>
        <v>1126091.4789843007</v>
      </c>
      <c r="M511" s="10"/>
      <c r="N511" s="73">
        <f t="shared" si="89"/>
        <v>1126091.4789843007</v>
      </c>
    </row>
    <row r="512" spans="1:14" x14ac:dyDescent="0.25">
      <c r="A512" s="68"/>
      <c r="B512" s="52" t="s">
        <v>355</v>
      </c>
      <c r="C512" s="36">
        <v>4</v>
      </c>
      <c r="D512" s="56">
        <v>49.512799999999999</v>
      </c>
      <c r="E512" s="84">
        <v>3001</v>
      </c>
      <c r="F512" s="120">
        <v>582250</v>
      </c>
      <c r="G512" s="42">
        <v>100</v>
      </c>
      <c r="H512" s="51">
        <f t="shared" si="91"/>
        <v>582250</v>
      </c>
      <c r="I512" s="10">
        <f t="shared" si="90"/>
        <v>0</v>
      </c>
      <c r="J512" s="10">
        <f t="shared" si="92"/>
        <v>194.01866044651783</v>
      </c>
      <c r="K512" s="10">
        <f t="shared" si="93"/>
        <v>591.39464714582027</v>
      </c>
      <c r="L512" s="10">
        <f t="shared" si="94"/>
        <v>1184328.6060052577</v>
      </c>
      <c r="M512" s="10"/>
      <c r="N512" s="73">
        <f t="shared" si="89"/>
        <v>1184328.6060052577</v>
      </c>
    </row>
    <row r="513" spans="1:14" x14ac:dyDescent="0.25">
      <c r="A513" s="68"/>
      <c r="B513" s="52" t="s">
        <v>356</v>
      </c>
      <c r="C513" s="36">
        <v>4</v>
      </c>
      <c r="D513" s="56">
        <v>29.011799999999997</v>
      </c>
      <c r="E513" s="84">
        <v>1783</v>
      </c>
      <c r="F513" s="120">
        <v>477650</v>
      </c>
      <c r="G513" s="42">
        <v>100</v>
      </c>
      <c r="H513" s="51">
        <f t="shared" si="91"/>
        <v>477650</v>
      </c>
      <c r="I513" s="10">
        <f t="shared" si="90"/>
        <v>0</v>
      </c>
      <c r="J513" s="10">
        <f t="shared" si="92"/>
        <v>267.89119461581606</v>
      </c>
      <c r="K513" s="10">
        <f t="shared" si="93"/>
        <v>517.52211297652207</v>
      </c>
      <c r="L513" s="10">
        <f t="shared" si="94"/>
        <v>903850.92063867708</v>
      </c>
      <c r="M513" s="10"/>
      <c r="N513" s="73">
        <f t="shared" si="89"/>
        <v>903850.92063867708</v>
      </c>
    </row>
    <row r="514" spans="1:14" x14ac:dyDescent="0.25">
      <c r="A514" s="68"/>
      <c r="B514" s="52" t="s">
        <v>357</v>
      </c>
      <c r="C514" s="36">
        <v>4</v>
      </c>
      <c r="D514" s="56">
        <v>18.760599999999997</v>
      </c>
      <c r="E514" s="84">
        <v>734</v>
      </c>
      <c r="F514" s="120">
        <v>233090</v>
      </c>
      <c r="G514" s="42">
        <v>100</v>
      </c>
      <c r="H514" s="51">
        <f t="shared" si="91"/>
        <v>233090</v>
      </c>
      <c r="I514" s="10">
        <f t="shared" si="90"/>
        <v>0</v>
      </c>
      <c r="J514" s="10">
        <f t="shared" si="92"/>
        <v>317.56130790190736</v>
      </c>
      <c r="K514" s="10">
        <f t="shared" si="93"/>
        <v>467.85199969043077</v>
      </c>
      <c r="L514" s="10">
        <f t="shared" si="94"/>
        <v>701191.36476742278</v>
      </c>
      <c r="M514" s="10"/>
      <c r="N514" s="73">
        <f t="shared" si="89"/>
        <v>701191.36476742278</v>
      </c>
    </row>
    <row r="515" spans="1:14" x14ac:dyDescent="0.25">
      <c r="A515" s="68"/>
      <c r="B515" s="52" t="s">
        <v>358</v>
      </c>
      <c r="C515" s="36">
        <v>4</v>
      </c>
      <c r="D515" s="56">
        <v>35.272599999999997</v>
      </c>
      <c r="E515" s="84">
        <v>2928</v>
      </c>
      <c r="F515" s="120">
        <v>567890</v>
      </c>
      <c r="G515" s="42">
        <v>100</v>
      </c>
      <c r="H515" s="51">
        <f t="shared" si="91"/>
        <v>567890</v>
      </c>
      <c r="I515" s="10">
        <f t="shared" si="90"/>
        <v>0</v>
      </c>
      <c r="J515" s="10">
        <f t="shared" si="92"/>
        <v>193.95150273224044</v>
      </c>
      <c r="K515" s="10">
        <f t="shared" si="93"/>
        <v>591.46180486009769</v>
      </c>
      <c r="L515" s="10">
        <f t="shared" si="94"/>
        <v>1134330.898832415</v>
      </c>
      <c r="M515" s="10"/>
      <c r="N515" s="73">
        <f t="shared" si="89"/>
        <v>1134330.898832415</v>
      </c>
    </row>
    <row r="516" spans="1:14" x14ac:dyDescent="0.25">
      <c r="A516" s="68"/>
      <c r="B516" s="52" t="s">
        <v>894</v>
      </c>
      <c r="C516" s="36">
        <v>3</v>
      </c>
      <c r="D516" s="56">
        <v>31.216999999999999</v>
      </c>
      <c r="E516" s="84">
        <v>9873</v>
      </c>
      <c r="F516" s="120">
        <v>12749440</v>
      </c>
      <c r="G516" s="42">
        <v>50</v>
      </c>
      <c r="H516" s="51">
        <f t="shared" si="91"/>
        <v>6374720</v>
      </c>
      <c r="I516" s="10">
        <f t="shared" si="90"/>
        <v>6374720</v>
      </c>
      <c r="J516" s="10">
        <f t="shared" si="92"/>
        <v>1291.3440696849996</v>
      </c>
      <c r="K516" s="10">
        <f t="shared" si="93"/>
        <v>-505.93076209266144</v>
      </c>
      <c r="L516" s="10">
        <f t="shared" si="94"/>
        <v>1146934.8244918245</v>
      </c>
      <c r="M516" s="10"/>
      <c r="N516" s="73">
        <f t="shared" si="89"/>
        <v>1146934.8244918245</v>
      </c>
    </row>
    <row r="517" spans="1:14" x14ac:dyDescent="0.25">
      <c r="A517" s="68"/>
      <c r="B517" s="52" t="s">
        <v>793</v>
      </c>
      <c r="C517" s="36">
        <v>4</v>
      </c>
      <c r="D517" s="56">
        <v>42.3553</v>
      </c>
      <c r="E517" s="84">
        <v>3433</v>
      </c>
      <c r="F517" s="120">
        <v>915330</v>
      </c>
      <c r="G517" s="42">
        <v>100</v>
      </c>
      <c r="H517" s="51">
        <f t="shared" si="91"/>
        <v>915330</v>
      </c>
      <c r="I517" s="10">
        <f t="shared" si="90"/>
        <v>0</v>
      </c>
      <c r="J517" s="10">
        <f t="shared" si="92"/>
        <v>266.62685697640546</v>
      </c>
      <c r="K517" s="10">
        <f t="shared" si="93"/>
        <v>518.78645061593261</v>
      </c>
      <c r="L517" s="10">
        <f t="shared" si="94"/>
        <v>1121192.3067999294</v>
      </c>
      <c r="M517" s="10"/>
      <c r="N517" s="73">
        <f t="shared" si="89"/>
        <v>1121192.3067999294</v>
      </c>
    </row>
    <row r="518" spans="1:14" x14ac:dyDescent="0.25">
      <c r="A518" s="68"/>
      <c r="B518" s="52" t="s">
        <v>359</v>
      </c>
      <c r="C518" s="36">
        <v>4</v>
      </c>
      <c r="D518" s="56">
        <v>58.2791</v>
      </c>
      <c r="E518" s="84">
        <v>2404</v>
      </c>
      <c r="F518" s="120">
        <v>628110</v>
      </c>
      <c r="G518" s="42">
        <v>100</v>
      </c>
      <c r="H518" s="51">
        <f t="shared" si="91"/>
        <v>628110</v>
      </c>
      <c r="I518" s="10">
        <f t="shared" si="90"/>
        <v>0</v>
      </c>
      <c r="J518" s="10">
        <f t="shared" si="92"/>
        <v>261.27703826955076</v>
      </c>
      <c r="K518" s="10">
        <f t="shared" si="93"/>
        <v>524.13626932278737</v>
      </c>
      <c r="L518" s="10">
        <f t="shared" si="94"/>
        <v>1065083.6724496991</v>
      </c>
      <c r="M518" s="10"/>
      <c r="N518" s="73">
        <f t="shared" si="89"/>
        <v>1065083.6724496991</v>
      </c>
    </row>
    <row r="519" spans="1:14" x14ac:dyDescent="0.25">
      <c r="A519" s="68"/>
      <c r="B519" s="52" t="s">
        <v>360</v>
      </c>
      <c r="C519" s="36">
        <v>4</v>
      </c>
      <c r="D519" s="56">
        <v>21.251799999999999</v>
      </c>
      <c r="E519" s="84">
        <v>1531</v>
      </c>
      <c r="F519" s="120">
        <v>246010</v>
      </c>
      <c r="G519" s="42">
        <v>100</v>
      </c>
      <c r="H519" s="51">
        <f t="shared" si="91"/>
        <v>246010</v>
      </c>
      <c r="I519" s="10">
        <f t="shared" si="90"/>
        <v>0</v>
      </c>
      <c r="J519" s="10">
        <f t="shared" si="92"/>
        <v>160.68582625734814</v>
      </c>
      <c r="K519" s="10">
        <f t="shared" si="93"/>
        <v>624.72748133498999</v>
      </c>
      <c r="L519" s="10">
        <f t="shared" si="94"/>
        <v>983849.39088099531</v>
      </c>
      <c r="M519" s="10"/>
      <c r="N519" s="73">
        <f t="shared" si="89"/>
        <v>983849.39088099531</v>
      </c>
    </row>
    <row r="520" spans="1:14" x14ac:dyDescent="0.25">
      <c r="A520" s="68"/>
      <c r="B520" s="52" t="s">
        <v>361</v>
      </c>
      <c r="C520" s="36">
        <v>4</v>
      </c>
      <c r="D520" s="56">
        <v>24.685799999999997</v>
      </c>
      <c r="E520" s="84">
        <v>1626</v>
      </c>
      <c r="F520" s="120">
        <v>404320</v>
      </c>
      <c r="G520" s="42">
        <v>100</v>
      </c>
      <c r="H520" s="51">
        <f t="shared" si="91"/>
        <v>404320</v>
      </c>
      <c r="I520" s="10">
        <f t="shared" si="90"/>
        <v>0</v>
      </c>
      <c r="J520" s="10">
        <f t="shared" si="92"/>
        <v>248.65928659286593</v>
      </c>
      <c r="K520" s="10">
        <f t="shared" si="93"/>
        <v>536.75402099947223</v>
      </c>
      <c r="L520" s="10">
        <f t="shared" si="94"/>
        <v>897553.02236683131</v>
      </c>
      <c r="M520" s="10"/>
      <c r="N520" s="73">
        <f t="shared" si="89"/>
        <v>897553.02236683131</v>
      </c>
    </row>
    <row r="521" spans="1:14" x14ac:dyDescent="0.25">
      <c r="A521" s="68"/>
      <c r="B521" s="52" t="s">
        <v>362</v>
      </c>
      <c r="C521" s="36">
        <v>4</v>
      </c>
      <c r="D521" s="56">
        <v>25.828000000000003</v>
      </c>
      <c r="E521" s="84">
        <v>2023</v>
      </c>
      <c r="F521" s="120">
        <v>455910</v>
      </c>
      <c r="G521" s="42">
        <v>100</v>
      </c>
      <c r="H521" s="51">
        <f t="shared" si="91"/>
        <v>455910</v>
      </c>
      <c r="I521" s="10">
        <f t="shared" si="90"/>
        <v>0</v>
      </c>
      <c r="J521" s="10">
        <f t="shared" si="92"/>
        <v>225.36332179930795</v>
      </c>
      <c r="K521" s="10">
        <f t="shared" si="93"/>
        <v>560.04998579303015</v>
      </c>
      <c r="L521" s="10">
        <f t="shared" si="94"/>
        <v>971574.60024794622</v>
      </c>
      <c r="M521" s="10"/>
      <c r="N521" s="73">
        <f t="shared" si="89"/>
        <v>971574.60024794622</v>
      </c>
    </row>
    <row r="522" spans="1:14" x14ac:dyDescent="0.25">
      <c r="A522" s="68"/>
      <c r="B522" s="52" t="s">
        <v>363</v>
      </c>
      <c r="C522" s="36">
        <v>4</v>
      </c>
      <c r="D522" s="56">
        <v>71.106899999999996</v>
      </c>
      <c r="E522" s="84">
        <v>4183</v>
      </c>
      <c r="F522" s="120">
        <v>1293540</v>
      </c>
      <c r="G522" s="42">
        <v>100</v>
      </c>
      <c r="H522" s="51">
        <f t="shared" si="91"/>
        <v>1293540</v>
      </c>
      <c r="I522" s="10">
        <f t="shared" si="90"/>
        <v>0</v>
      </c>
      <c r="J522" s="10">
        <f t="shared" si="92"/>
        <v>309.23738943342101</v>
      </c>
      <c r="K522" s="10">
        <f t="shared" si="93"/>
        <v>476.17591815891711</v>
      </c>
      <c r="L522" s="10">
        <f t="shared" si="94"/>
        <v>1235000.5826483953</v>
      </c>
      <c r="M522" s="10"/>
      <c r="N522" s="73">
        <f t="shared" si="89"/>
        <v>1235000.5826483953</v>
      </c>
    </row>
    <row r="523" spans="1:14" x14ac:dyDescent="0.25">
      <c r="A523" s="68"/>
      <c r="B523" s="52" t="s">
        <v>260</v>
      </c>
      <c r="C523" s="36">
        <v>4</v>
      </c>
      <c r="D523" s="56">
        <v>30.144199999999998</v>
      </c>
      <c r="E523" s="84">
        <v>1748</v>
      </c>
      <c r="F523" s="120">
        <v>356000</v>
      </c>
      <c r="G523" s="42">
        <v>100</v>
      </c>
      <c r="H523" s="51">
        <f t="shared" si="91"/>
        <v>356000</v>
      </c>
      <c r="I523" s="10">
        <f t="shared" si="90"/>
        <v>0</v>
      </c>
      <c r="J523" s="10">
        <f t="shared" si="92"/>
        <v>203.66132723112128</v>
      </c>
      <c r="K523" s="10">
        <f t="shared" si="93"/>
        <v>581.75198036121685</v>
      </c>
      <c r="L523" s="10">
        <f t="shared" si="94"/>
        <v>981332.49393747398</v>
      </c>
      <c r="M523" s="10"/>
      <c r="N523" s="73">
        <f t="shared" si="89"/>
        <v>981332.49393747398</v>
      </c>
    </row>
    <row r="524" spans="1:14" x14ac:dyDescent="0.25">
      <c r="A524" s="68"/>
      <c r="B524" s="52" t="s">
        <v>285</v>
      </c>
      <c r="C524" s="36">
        <v>4</v>
      </c>
      <c r="D524" s="56">
        <v>36.931599999999996</v>
      </c>
      <c r="E524" s="84">
        <v>1840</v>
      </c>
      <c r="F524" s="120">
        <v>324820</v>
      </c>
      <c r="G524" s="42">
        <v>100</v>
      </c>
      <c r="H524" s="51">
        <f t="shared" si="91"/>
        <v>324820</v>
      </c>
      <c r="I524" s="10">
        <f t="shared" si="90"/>
        <v>0</v>
      </c>
      <c r="J524" s="10">
        <f t="shared" si="92"/>
        <v>176.53260869565219</v>
      </c>
      <c r="K524" s="10">
        <f t="shared" si="93"/>
        <v>608.880698896686</v>
      </c>
      <c r="L524" s="10">
        <f t="shared" si="94"/>
        <v>1044194.5863478237</v>
      </c>
      <c r="M524" s="10"/>
      <c r="N524" s="73">
        <f t="shared" si="89"/>
        <v>1044194.5863478237</v>
      </c>
    </row>
    <row r="525" spans="1:14" x14ac:dyDescent="0.25">
      <c r="A525" s="68"/>
      <c r="B525" s="4"/>
      <c r="C525" s="4"/>
      <c r="D525" s="56">
        <v>0</v>
      </c>
      <c r="E525" s="86"/>
      <c r="F525" s="74"/>
      <c r="G525" s="42"/>
      <c r="H525" s="74"/>
      <c r="I525" s="75"/>
      <c r="J525" s="75"/>
      <c r="K525" s="10"/>
      <c r="L525" s="10"/>
      <c r="M525" s="10"/>
      <c r="N525" s="73"/>
    </row>
    <row r="526" spans="1:14" x14ac:dyDescent="0.25">
      <c r="A526" s="71" t="s">
        <v>298</v>
      </c>
      <c r="B526" s="44" t="s">
        <v>2</v>
      </c>
      <c r="C526" s="45"/>
      <c r="D526" s="3">
        <v>1472.1347000000003</v>
      </c>
      <c r="E526" s="87">
        <f>E527</f>
        <v>110479</v>
      </c>
      <c r="F526" s="38">
        <v>0</v>
      </c>
      <c r="G526" s="42"/>
      <c r="H526" s="38">
        <f>H528</f>
        <v>6811215</v>
      </c>
      <c r="I526" s="8">
        <f>I528</f>
        <v>-6811215</v>
      </c>
      <c r="J526" s="8"/>
      <c r="K526" s="10"/>
      <c r="L526" s="10"/>
      <c r="M526" s="9">
        <f>M528</f>
        <v>52480532.856161393</v>
      </c>
      <c r="N526" s="69">
        <f t="shared" si="89"/>
        <v>52480532.856161393</v>
      </c>
    </row>
    <row r="527" spans="1:14" x14ac:dyDescent="0.25">
      <c r="A527" s="71" t="s">
        <v>298</v>
      </c>
      <c r="B527" s="44" t="s">
        <v>3</v>
      </c>
      <c r="C527" s="45"/>
      <c r="D527" s="3">
        <v>1472.1347000000003</v>
      </c>
      <c r="E527" s="87">
        <f>SUM(E529:E567)</f>
        <v>110479</v>
      </c>
      <c r="F527" s="38">
        <f>SUM(F529:F567)</f>
        <v>52658720</v>
      </c>
      <c r="G527" s="42"/>
      <c r="H527" s="38">
        <f>SUM(H529:H567)</f>
        <v>39036290</v>
      </c>
      <c r="I527" s="8">
        <f>SUM(I529:I567)</f>
        <v>13622430</v>
      </c>
      <c r="J527" s="8"/>
      <c r="K527" s="10"/>
      <c r="L527" s="8">
        <f>SUM(L529:L567)</f>
        <v>41474850.135292239</v>
      </c>
      <c r="M527" s="10"/>
      <c r="N527" s="69">
        <f t="shared" si="89"/>
        <v>41474850.135292239</v>
      </c>
    </row>
    <row r="528" spans="1:14" x14ac:dyDescent="0.25">
      <c r="A528" s="68"/>
      <c r="B528" s="52" t="s">
        <v>26</v>
      </c>
      <c r="C528" s="36">
        <v>2</v>
      </c>
      <c r="D528" s="56">
        <v>0</v>
      </c>
      <c r="E528" s="90"/>
      <c r="F528" s="51">
        <v>0</v>
      </c>
      <c r="G528" s="42">
        <v>25</v>
      </c>
      <c r="H528" s="51">
        <f>F547*G528/100</f>
        <v>6811215</v>
      </c>
      <c r="I528" s="10">
        <f t="shared" ref="I528:I567" si="95">F528-H528</f>
        <v>-6811215</v>
      </c>
      <c r="J528" s="10"/>
      <c r="K528" s="10"/>
      <c r="L528" s="10"/>
      <c r="M528" s="10">
        <f>($L$7*$L$8*E526/$L$10)+($L$7*$L$9*D526/$L$11)</f>
        <v>52480532.856161393</v>
      </c>
      <c r="N528" s="73">
        <f t="shared" si="89"/>
        <v>52480532.856161393</v>
      </c>
    </row>
    <row r="529" spans="1:14" x14ac:dyDescent="0.25">
      <c r="A529" s="68"/>
      <c r="B529" s="52" t="s">
        <v>364</v>
      </c>
      <c r="C529" s="36">
        <v>4</v>
      </c>
      <c r="D529" s="56">
        <v>29.834200000000003</v>
      </c>
      <c r="E529" s="84">
        <v>1593</v>
      </c>
      <c r="F529" s="120">
        <v>231800</v>
      </c>
      <c r="G529" s="42">
        <v>100</v>
      </c>
      <c r="H529" s="51">
        <f t="shared" ref="H529:H567" si="96">F529*G529/100</f>
        <v>231800</v>
      </c>
      <c r="I529" s="10">
        <f t="shared" si="95"/>
        <v>0</v>
      </c>
      <c r="J529" s="10">
        <f t="shared" ref="J529:J567" si="97">F529/E529</f>
        <v>145.51161330822347</v>
      </c>
      <c r="K529" s="10">
        <f t="shared" ref="K529:K567" si="98">$J$11*$J$19-J529</f>
        <v>639.90169428411468</v>
      </c>
      <c r="L529" s="10">
        <f t="shared" ref="L529:L567" si="99">IF(K529&gt;0,$J$7*$J$8*(K529/$K$19),0)+$J$7*$J$9*(E529/$E$19)+$J$7*$J$10*(D529/$D$19)</f>
        <v>1034347.3822528019</v>
      </c>
      <c r="M529" s="10"/>
      <c r="N529" s="73">
        <f t="shared" si="89"/>
        <v>1034347.3822528019</v>
      </c>
    </row>
    <row r="530" spans="1:14" x14ac:dyDescent="0.25">
      <c r="A530" s="68"/>
      <c r="B530" s="52" t="s">
        <v>365</v>
      </c>
      <c r="C530" s="36">
        <v>4</v>
      </c>
      <c r="D530" s="56">
        <v>53.624000000000002</v>
      </c>
      <c r="E530" s="84">
        <v>2638</v>
      </c>
      <c r="F530" s="120">
        <v>627710</v>
      </c>
      <c r="G530" s="42">
        <v>100</v>
      </c>
      <c r="H530" s="51">
        <f t="shared" si="96"/>
        <v>627710</v>
      </c>
      <c r="I530" s="10">
        <f t="shared" si="95"/>
        <v>0</v>
      </c>
      <c r="J530" s="10">
        <f t="shared" si="97"/>
        <v>237.94920394238059</v>
      </c>
      <c r="K530" s="10">
        <f t="shared" si="98"/>
        <v>547.46410364995756</v>
      </c>
      <c r="L530" s="10">
        <f t="shared" si="99"/>
        <v>1104524.4921001706</v>
      </c>
      <c r="M530" s="10"/>
      <c r="N530" s="73">
        <f t="shared" si="89"/>
        <v>1104524.4921001706</v>
      </c>
    </row>
    <row r="531" spans="1:14" x14ac:dyDescent="0.25">
      <c r="A531" s="68"/>
      <c r="B531" s="52" t="s">
        <v>366</v>
      </c>
      <c r="C531" s="36">
        <v>4</v>
      </c>
      <c r="D531" s="56">
        <v>39.252299999999998</v>
      </c>
      <c r="E531" s="84">
        <v>2535</v>
      </c>
      <c r="F531" s="120">
        <v>366250</v>
      </c>
      <c r="G531" s="42">
        <v>100</v>
      </c>
      <c r="H531" s="51">
        <f t="shared" si="96"/>
        <v>366250</v>
      </c>
      <c r="I531" s="10">
        <f t="shared" si="95"/>
        <v>0</v>
      </c>
      <c r="J531" s="10">
        <f t="shared" si="97"/>
        <v>144.47731755424064</v>
      </c>
      <c r="K531" s="10">
        <f t="shared" si="98"/>
        <v>640.93599003809754</v>
      </c>
      <c r="L531" s="10">
        <f t="shared" si="99"/>
        <v>1164153.672562551</v>
      </c>
      <c r="M531" s="10"/>
      <c r="N531" s="73">
        <f t="shared" si="89"/>
        <v>1164153.672562551</v>
      </c>
    </row>
    <row r="532" spans="1:14" x14ac:dyDescent="0.25">
      <c r="A532" s="68"/>
      <c r="B532" s="52" t="s">
        <v>367</v>
      </c>
      <c r="C532" s="36">
        <v>4</v>
      </c>
      <c r="D532" s="56">
        <v>36.294200000000004</v>
      </c>
      <c r="E532" s="84">
        <v>2454</v>
      </c>
      <c r="F532" s="120">
        <v>687730</v>
      </c>
      <c r="G532" s="42">
        <v>100</v>
      </c>
      <c r="H532" s="51">
        <f t="shared" si="96"/>
        <v>687730</v>
      </c>
      <c r="I532" s="10">
        <f t="shared" si="95"/>
        <v>0</v>
      </c>
      <c r="J532" s="10">
        <f t="shared" si="97"/>
        <v>280.24857375713123</v>
      </c>
      <c r="K532" s="10">
        <f t="shared" si="98"/>
        <v>505.1647338352069</v>
      </c>
      <c r="L532" s="10">
        <f t="shared" si="99"/>
        <v>982145.39152431791</v>
      </c>
      <c r="M532" s="10"/>
      <c r="N532" s="73">
        <f t="shared" si="89"/>
        <v>982145.39152431791</v>
      </c>
    </row>
    <row r="533" spans="1:14" x14ac:dyDescent="0.25">
      <c r="A533" s="68"/>
      <c r="B533" s="52" t="s">
        <v>368</v>
      </c>
      <c r="C533" s="36">
        <v>4</v>
      </c>
      <c r="D533" s="56">
        <v>37.5411</v>
      </c>
      <c r="E533" s="84">
        <v>3469</v>
      </c>
      <c r="F533" s="120">
        <v>786080</v>
      </c>
      <c r="G533" s="42">
        <v>100</v>
      </c>
      <c r="H533" s="51">
        <f t="shared" si="96"/>
        <v>786080</v>
      </c>
      <c r="I533" s="10">
        <f t="shared" si="95"/>
        <v>0</v>
      </c>
      <c r="J533" s="10">
        <f t="shared" si="97"/>
        <v>226.60132603055635</v>
      </c>
      <c r="K533" s="10">
        <f t="shared" si="98"/>
        <v>558.81198156178175</v>
      </c>
      <c r="L533" s="10">
        <f t="shared" si="99"/>
        <v>1159258.3821736099</v>
      </c>
      <c r="M533" s="10"/>
      <c r="N533" s="73">
        <f t="shared" si="89"/>
        <v>1159258.3821736099</v>
      </c>
    </row>
    <row r="534" spans="1:14" x14ac:dyDescent="0.25">
      <c r="A534" s="68"/>
      <c r="B534" s="52" t="s">
        <v>794</v>
      </c>
      <c r="C534" s="36">
        <v>4</v>
      </c>
      <c r="D534" s="56">
        <v>49.182700000000004</v>
      </c>
      <c r="E534" s="84">
        <v>3413</v>
      </c>
      <c r="F534" s="120">
        <v>680290</v>
      </c>
      <c r="G534" s="42">
        <v>100</v>
      </c>
      <c r="H534" s="51">
        <f t="shared" si="96"/>
        <v>680290</v>
      </c>
      <c r="I534" s="10">
        <f t="shared" si="95"/>
        <v>0</v>
      </c>
      <c r="J534" s="10">
        <f t="shared" si="97"/>
        <v>199.32317609141518</v>
      </c>
      <c r="K534" s="10">
        <f t="shared" si="98"/>
        <v>586.09013150092301</v>
      </c>
      <c r="L534" s="10">
        <f t="shared" si="99"/>
        <v>1220911.970157858</v>
      </c>
      <c r="M534" s="10"/>
      <c r="N534" s="73">
        <f t="shared" si="89"/>
        <v>1220911.970157858</v>
      </c>
    </row>
    <row r="535" spans="1:14" x14ac:dyDescent="0.25">
      <c r="A535" s="68"/>
      <c r="B535" s="52" t="s">
        <v>369</v>
      </c>
      <c r="C535" s="36">
        <v>4</v>
      </c>
      <c r="D535" s="56">
        <v>52.974400000000003</v>
      </c>
      <c r="E535" s="84">
        <v>2345</v>
      </c>
      <c r="F535" s="120">
        <v>359470</v>
      </c>
      <c r="G535" s="42">
        <v>100</v>
      </c>
      <c r="H535" s="51">
        <f t="shared" si="96"/>
        <v>359470</v>
      </c>
      <c r="I535" s="10">
        <f t="shared" si="95"/>
        <v>0</v>
      </c>
      <c r="J535" s="10">
        <f t="shared" si="97"/>
        <v>153.29211087420043</v>
      </c>
      <c r="K535" s="10">
        <f t="shared" si="98"/>
        <v>632.12119671813775</v>
      </c>
      <c r="L535" s="10">
        <f t="shared" si="99"/>
        <v>1173926.307949784</v>
      </c>
      <c r="M535" s="10"/>
      <c r="N535" s="73">
        <f t="shared" si="89"/>
        <v>1173926.307949784</v>
      </c>
    </row>
    <row r="536" spans="1:14" x14ac:dyDescent="0.25">
      <c r="A536" s="68"/>
      <c r="B536" s="52" t="s">
        <v>370</v>
      </c>
      <c r="C536" s="36">
        <v>4</v>
      </c>
      <c r="D536" s="56">
        <v>20.2178</v>
      </c>
      <c r="E536" s="84">
        <v>1586</v>
      </c>
      <c r="F536" s="120">
        <v>211970</v>
      </c>
      <c r="G536" s="42">
        <v>100</v>
      </c>
      <c r="H536" s="51">
        <f t="shared" si="96"/>
        <v>211970</v>
      </c>
      <c r="I536" s="10">
        <f t="shared" si="95"/>
        <v>0</v>
      </c>
      <c r="J536" s="10">
        <f t="shared" si="97"/>
        <v>133.65069356872635</v>
      </c>
      <c r="K536" s="10">
        <f t="shared" si="98"/>
        <v>651.76261402361183</v>
      </c>
      <c r="L536" s="10">
        <f t="shared" si="99"/>
        <v>1019422.690358549</v>
      </c>
      <c r="M536" s="10"/>
      <c r="N536" s="73">
        <f t="shared" si="89"/>
        <v>1019422.690358549</v>
      </c>
    </row>
    <row r="537" spans="1:14" x14ac:dyDescent="0.25">
      <c r="A537" s="68"/>
      <c r="B537" s="52" t="s">
        <v>371</v>
      </c>
      <c r="C537" s="36">
        <v>4</v>
      </c>
      <c r="D537" s="56">
        <v>136.13749999999999</v>
      </c>
      <c r="E537" s="84">
        <v>9858</v>
      </c>
      <c r="F537" s="120">
        <v>2783910</v>
      </c>
      <c r="G537" s="42">
        <v>100</v>
      </c>
      <c r="H537" s="51">
        <f t="shared" si="96"/>
        <v>2783910</v>
      </c>
      <c r="I537" s="10">
        <f t="shared" si="95"/>
        <v>0</v>
      </c>
      <c r="J537" s="10">
        <f t="shared" si="97"/>
        <v>282.4010955569081</v>
      </c>
      <c r="K537" s="10">
        <f t="shared" si="98"/>
        <v>503.01221203543003</v>
      </c>
      <c r="L537" s="10">
        <f t="shared" si="99"/>
        <v>2066606.4152666933</v>
      </c>
      <c r="M537" s="10"/>
      <c r="N537" s="73">
        <f t="shared" si="89"/>
        <v>2066606.4152666933</v>
      </c>
    </row>
    <row r="538" spans="1:14" x14ac:dyDescent="0.25">
      <c r="A538" s="68"/>
      <c r="B538" s="52" t="s">
        <v>372</v>
      </c>
      <c r="C538" s="36">
        <v>4</v>
      </c>
      <c r="D538" s="56">
        <v>13.699300000000001</v>
      </c>
      <c r="E538" s="84">
        <v>1276</v>
      </c>
      <c r="F538" s="120">
        <v>192190</v>
      </c>
      <c r="G538" s="42">
        <v>100</v>
      </c>
      <c r="H538" s="51">
        <f t="shared" si="96"/>
        <v>192190</v>
      </c>
      <c r="I538" s="10">
        <f t="shared" si="95"/>
        <v>0</v>
      </c>
      <c r="J538" s="10">
        <f t="shared" si="97"/>
        <v>150.61912225705331</v>
      </c>
      <c r="K538" s="10">
        <f t="shared" si="98"/>
        <v>634.79418533528485</v>
      </c>
      <c r="L538" s="10">
        <f t="shared" si="99"/>
        <v>946396.79978677619</v>
      </c>
      <c r="M538" s="10"/>
      <c r="N538" s="73">
        <f t="shared" si="89"/>
        <v>946396.79978677619</v>
      </c>
    </row>
    <row r="539" spans="1:14" x14ac:dyDescent="0.25">
      <c r="A539" s="68"/>
      <c r="B539" s="52" t="s">
        <v>373</v>
      </c>
      <c r="C539" s="36">
        <v>4</v>
      </c>
      <c r="D539" s="56">
        <v>30.762199999999996</v>
      </c>
      <c r="E539" s="84">
        <v>2127</v>
      </c>
      <c r="F539" s="120">
        <v>380600</v>
      </c>
      <c r="G539" s="42">
        <v>100</v>
      </c>
      <c r="H539" s="51">
        <f t="shared" si="96"/>
        <v>380600</v>
      </c>
      <c r="I539" s="10">
        <f t="shared" si="95"/>
        <v>0</v>
      </c>
      <c r="J539" s="10">
        <f t="shared" si="97"/>
        <v>178.93747061589093</v>
      </c>
      <c r="K539" s="10">
        <f t="shared" si="98"/>
        <v>606.47583697644723</v>
      </c>
      <c r="L539" s="10">
        <f t="shared" si="99"/>
        <v>1053606.3171764857</v>
      </c>
      <c r="M539" s="10"/>
      <c r="N539" s="73">
        <f t="shared" si="89"/>
        <v>1053606.3171764857</v>
      </c>
    </row>
    <row r="540" spans="1:14" x14ac:dyDescent="0.25">
      <c r="A540" s="68"/>
      <c r="B540" s="52" t="s">
        <v>374</v>
      </c>
      <c r="C540" s="36">
        <v>4</v>
      </c>
      <c r="D540" s="56">
        <v>61.717500000000001</v>
      </c>
      <c r="E540" s="84">
        <v>4448</v>
      </c>
      <c r="F540" s="120">
        <v>824020</v>
      </c>
      <c r="G540" s="42">
        <v>100</v>
      </c>
      <c r="H540" s="51">
        <f t="shared" si="96"/>
        <v>824020</v>
      </c>
      <c r="I540" s="10">
        <f t="shared" si="95"/>
        <v>0</v>
      </c>
      <c r="J540" s="10">
        <f t="shared" si="97"/>
        <v>185.25629496402877</v>
      </c>
      <c r="K540" s="10">
        <f t="shared" si="98"/>
        <v>600.1570126283093</v>
      </c>
      <c r="L540" s="10">
        <f t="shared" si="99"/>
        <v>1385700.8730903808</v>
      </c>
      <c r="M540" s="10"/>
      <c r="N540" s="73">
        <f t="shared" si="89"/>
        <v>1385700.8730903808</v>
      </c>
    </row>
    <row r="541" spans="1:14" x14ac:dyDescent="0.25">
      <c r="A541" s="68"/>
      <c r="B541" s="52" t="s">
        <v>375</v>
      </c>
      <c r="C541" s="36">
        <v>4</v>
      </c>
      <c r="D541" s="56">
        <v>30.177800000000001</v>
      </c>
      <c r="E541" s="84">
        <v>1772</v>
      </c>
      <c r="F541" s="120">
        <v>343530</v>
      </c>
      <c r="G541" s="42">
        <v>100</v>
      </c>
      <c r="H541" s="51">
        <f t="shared" si="96"/>
        <v>343530</v>
      </c>
      <c r="I541" s="10">
        <f t="shared" si="95"/>
        <v>0</v>
      </c>
      <c r="J541" s="10">
        <f t="shared" si="97"/>
        <v>193.86568848758466</v>
      </c>
      <c r="K541" s="10">
        <f t="shared" si="98"/>
        <v>591.54761910475349</v>
      </c>
      <c r="L541" s="10">
        <f t="shared" si="99"/>
        <v>995868.79475291562</v>
      </c>
      <c r="M541" s="10"/>
      <c r="N541" s="73">
        <f t="shared" si="89"/>
        <v>995868.79475291562</v>
      </c>
    </row>
    <row r="542" spans="1:14" x14ac:dyDescent="0.25">
      <c r="A542" s="68"/>
      <c r="B542" s="52" t="s">
        <v>376</v>
      </c>
      <c r="C542" s="36">
        <v>4</v>
      </c>
      <c r="D542" s="56">
        <v>51.029200000000003</v>
      </c>
      <c r="E542" s="84">
        <v>4165</v>
      </c>
      <c r="F542" s="120">
        <v>653250</v>
      </c>
      <c r="G542" s="42">
        <v>100</v>
      </c>
      <c r="H542" s="51">
        <f t="shared" si="96"/>
        <v>653250</v>
      </c>
      <c r="I542" s="10">
        <f t="shared" si="95"/>
        <v>0</v>
      </c>
      <c r="J542" s="10">
        <f t="shared" si="97"/>
        <v>156.84273709483793</v>
      </c>
      <c r="K542" s="10">
        <f t="shared" si="98"/>
        <v>628.57057049750017</v>
      </c>
      <c r="L542" s="10">
        <f t="shared" si="99"/>
        <v>1358186.3268764638</v>
      </c>
      <c r="M542" s="10"/>
      <c r="N542" s="73">
        <f t="shared" si="89"/>
        <v>1358186.3268764638</v>
      </c>
    </row>
    <row r="543" spans="1:14" x14ac:dyDescent="0.25">
      <c r="A543" s="68"/>
      <c r="B543" s="52" t="s">
        <v>377</v>
      </c>
      <c r="C543" s="36">
        <v>4</v>
      </c>
      <c r="D543" s="56">
        <v>17.363900000000001</v>
      </c>
      <c r="E543" s="84">
        <v>1451</v>
      </c>
      <c r="F543" s="120">
        <v>295710</v>
      </c>
      <c r="G543" s="42">
        <v>100</v>
      </c>
      <c r="H543" s="51">
        <f t="shared" si="96"/>
        <v>295710</v>
      </c>
      <c r="I543" s="10">
        <f t="shared" si="95"/>
        <v>0</v>
      </c>
      <c r="J543" s="10">
        <f t="shared" si="97"/>
        <v>203.7973811164714</v>
      </c>
      <c r="K543" s="10">
        <f t="shared" si="98"/>
        <v>581.61592647586667</v>
      </c>
      <c r="L543" s="10">
        <f t="shared" si="99"/>
        <v>911504.66260683851</v>
      </c>
      <c r="M543" s="10"/>
      <c r="N543" s="73">
        <f t="shared" si="89"/>
        <v>911504.66260683851</v>
      </c>
    </row>
    <row r="544" spans="1:14" x14ac:dyDescent="0.25">
      <c r="A544" s="68"/>
      <c r="B544" s="52" t="s">
        <v>378</v>
      </c>
      <c r="C544" s="36">
        <v>4</v>
      </c>
      <c r="D544" s="56">
        <v>21.911300000000004</v>
      </c>
      <c r="E544" s="84">
        <v>1914</v>
      </c>
      <c r="F544" s="120">
        <v>392310</v>
      </c>
      <c r="G544" s="42">
        <v>100</v>
      </c>
      <c r="H544" s="51">
        <f t="shared" si="96"/>
        <v>392310</v>
      </c>
      <c r="I544" s="10">
        <f t="shared" si="95"/>
        <v>0</v>
      </c>
      <c r="J544" s="10">
        <f t="shared" si="97"/>
        <v>204.96865203761755</v>
      </c>
      <c r="K544" s="10">
        <f t="shared" si="98"/>
        <v>580.44465555472061</v>
      </c>
      <c r="L544" s="10">
        <f t="shared" si="99"/>
        <v>973026.94992053963</v>
      </c>
      <c r="M544" s="10"/>
      <c r="N544" s="73">
        <f t="shared" si="89"/>
        <v>973026.94992053963</v>
      </c>
    </row>
    <row r="545" spans="1:14" x14ac:dyDescent="0.25">
      <c r="A545" s="68"/>
      <c r="B545" s="52" t="s">
        <v>158</v>
      </c>
      <c r="C545" s="36">
        <v>4</v>
      </c>
      <c r="D545" s="56">
        <v>17.215700000000002</v>
      </c>
      <c r="E545" s="84">
        <v>923</v>
      </c>
      <c r="F545" s="120">
        <v>582870</v>
      </c>
      <c r="G545" s="42">
        <v>100</v>
      </c>
      <c r="H545" s="51">
        <f t="shared" si="96"/>
        <v>582870</v>
      </c>
      <c r="I545" s="10">
        <f t="shared" si="95"/>
        <v>0</v>
      </c>
      <c r="J545" s="10">
        <f t="shared" si="97"/>
        <v>631.49512459371613</v>
      </c>
      <c r="K545" s="10">
        <f t="shared" si="98"/>
        <v>153.918182998622</v>
      </c>
      <c r="L545" s="10">
        <f t="shared" si="99"/>
        <v>336249.84788972139</v>
      </c>
      <c r="M545" s="10"/>
      <c r="N545" s="73">
        <f t="shared" si="89"/>
        <v>336249.84788972139</v>
      </c>
    </row>
    <row r="546" spans="1:14" x14ac:dyDescent="0.25">
      <c r="A546" s="68"/>
      <c r="B546" s="52" t="s">
        <v>379</v>
      </c>
      <c r="C546" s="36">
        <v>4</v>
      </c>
      <c r="D546" s="56">
        <v>31.447900000000001</v>
      </c>
      <c r="E546" s="84">
        <v>2468</v>
      </c>
      <c r="F546" s="120">
        <v>470900</v>
      </c>
      <c r="G546" s="42">
        <v>100</v>
      </c>
      <c r="H546" s="51">
        <f t="shared" si="96"/>
        <v>470900</v>
      </c>
      <c r="I546" s="10">
        <f t="shared" si="95"/>
        <v>0</v>
      </c>
      <c r="J546" s="10">
        <f t="shared" si="97"/>
        <v>190.80226904376013</v>
      </c>
      <c r="K546" s="10">
        <f t="shared" si="98"/>
        <v>594.61103854857799</v>
      </c>
      <c r="L546" s="10">
        <f t="shared" si="99"/>
        <v>1077672.494644521</v>
      </c>
      <c r="M546" s="10"/>
      <c r="N546" s="73">
        <f t="shared" si="89"/>
        <v>1077672.494644521</v>
      </c>
    </row>
    <row r="547" spans="1:14" x14ac:dyDescent="0.25">
      <c r="A547" s="68"/>
      <c r="B547" s="52" t="s">
        <v>882</v>
      </c>
      <c r="C547" s="36">
        <v>3</v>
      </c>
      <c r="D547" s="56">
        <v>72.1755</v>
      </c>
      <c r="E547" s="84">
        <v>14794</v>
      </c>
      <c r="F547" s="120">
        <v>27244860</v>
      </c>
      <c r="G547" s="42">
        <v>50</v>
      </c>
      <c r="H547" s="51">
        <f t="shared" si="96"/>
        <v>13622430</v>
      </c>
      <c r="I547" s="10">
        <f t="shared" si="95"/>
        <v>13622430</v>
      </c>
      <c r="J547" s="10">
        <f t="shared" si="97"/>
        <v>1841.6155198053266</v>
      </c>
      <c r="K547" s="10">
        <f t="shared" si="98"/>
        <v>-1056.2022122129883</v>
      </c>
      <c r="L547" s="10">
        <f t="shared" si="99"/>
        <v>1794020.2068800086</v>
      </c>
      <c r="M547" s="10"/>
      <c r="N547" s="73">
        <f t="shared" si="89"/>
        <v>1794020.2068800086</v>
      </c>
    </row>
    <row r="548" spans="1:14" x14ac:dyDescent="0.25">
      <c r="A548" s="68"/>
      <c r="B548" s="52" t="s">
        <v>380</v>
      </c>
      <c r="C548" s="36">
        <v>4</v>
      </c>
      <c r="D548" s="56">
        <v>13.830499999999999</v>
      </c>
      <c r="E548" s="84">
        <v>987</v>
      </c>
      <c r="F548" s="120">
        <v>316370</v>
      </c>
      <c r="G548" s="42">
        <v>100</v>
      </c>
      <c r="H548" s="51">
        <f t="shared" si="96"/>
        <v>316370</v>
      </c>
      <c r="I548" s="10">
        <f t="shared" si="95"/>
        <v>0</v>
      </c>
      <c r="J548" s="10">
        <f t="shared" si="97"/>
        <v>320.5369807497467</v>
      </c>
      <c r="K548" s="10">
        <f t="shared" si="98"/>
        <v>464.87632684259142</v>
      </c>
      <c r="L548" s="10">
        <f t="shared" si="99"/>
        <v>709960.57756958692</v>
      </c>
      <c r="M548" s="10"/>
      <c r="N548" s="73">
        <f t="shared" si="89"/>
        <v>709960.57756958692</v>
      </c>
    </row>
    <row r="549" spans="1:14" x14ac:dyDescent="0.25">
      <c r="A549" s="68"/>
      <c r="B549" s="52" t="s">
        <v>381</v>
      </c>
      <c r="C549" s="36">
        <v>4</v>
      </c>
      <c r="D549" s="56">
        <v>89.205900000000014</v>
      </c>
      <c r="E549" s="84">
        <v>5470</v>
      </c>
      <c r="F549" s="120">
        <v>2180200</v>
      </c>
      <c r="G549" s="42">
        <v>100</v>
      </c>
      <c r="H549" s="51">
        <f t="shared" si="96"/>
        <v>2180200</v>
      </c>
      <c r="I549" s="10">
        <f t="shared" si="95"/>
        <v>0</v>
      </c>
      <c r="J549" s="10">
        <f t="shared" si="97"/>
        <v>398.57404021937845</v>
      </c>
      <c r="K549" s="10">
        <f t="shared" si="98"/>
        <v>386.83926737295968</v>
      </c>
      <c r="L549" s="10">
        <f t="shared" si="99"/>
        <v>1317879.3181466088</v>
      </c>
      <c r="M549" s="10"/>
      <c r="N549" s="73">
        <f t="shared" si="89"/>
        <v>1317879.3181466088</v>
      </c>
    </row>
    <row r="550" spans="1:14" x14ac:dyDescent="0.25">
      <c r="A550" s="68"/>
      <c r="B550" s="52" t="s">
        <v>382</v>
      </c>
      <c r="C550" s="36">
        <v>4</v>
      </c>
      <c r="D550" s="56">
        <v>28.287100000000002</v>
      </c>
      <c r="E550" s="84">
        <v>2035</v>
      </c>
      <c r="F550" s="120">
        <v>4058160</v>
      </c>
      <c r="G550" s="42">
        <v>100</v>
      </c>
      <c r="H550" s="51">
        <f t="shared" si="96"/>
        <v>4058160</v>
      </c>
      <c r="I550" s="10">
        <f t="shared" si="95"/>
        <v>0</v>
      </c>
      <c r="J550" s="10">
        <f t="shared" si="97"/>
        <v>1994.1818181818182</v>
      </c>
      <c r="K550" s="10">
        <f t="shared" si="98"/>
        <v>-1208.7685105894802</v>
      </c>
      <c r="L550" s="10">
        <f t="shared" si="99"/>
        <v>301291.98246826831</v>
      </c>
      <c r="M550" s="10"/>
      <c r="N550" s="73">
        <f t="shared" si="89"/>
        <v>301291.98246826831</v>
      </c>
    </row>
    <row r="551" spans="1:14" x14ac:dyDescent="0.25">
      <c r="A551" s="68"/>
      <c r="B551" s="52" t="s">
        <v>383</v>
      </c>
      <c r="C551" s="36">
        <v>4</v>
      </c>
      <c r="D551" s="56">
        <v>44.047899999999998</v>
      </c>
      <c r="E551" s="84">
        <v>3684</v>
      </c>
      <c r="F551" s="120">
        <v>899470</v>
      </c>
      <c r="G551" s="42">
        <v>100</v>
      </c>
      <c r="H551" s="51">
        <f t="shared" si="96"/>
        <v>899470</v>
      </c>
      <c r="I551" s="10">
        <f t="shared" si="95"/>
        <v>0</v>
      </c>
      <c r="J551" s="10">
        <f t="shared" si="97"/>
        <v>244.15580890336591</v>
      </c>
      <c r="K551" s="10">
        <f t="shared" si="98"/>
        <v>541.25749868897219</v>
      </c>
      <c r="L551" s="10">
        <f t="shared" si="99"/>
        <v>1180258.3868509277</v>
      </c>
      <c r="M551" s="10"/>
      <c r="N551" s="73">
        <f t="shared" si="89"/>
        <v>1180258.3868509277</v>
      </c>
    </row>
    <row r="552" spans="1:14" x14ac:dyDescent="0.25">
      <c r="A552" s="68"/>
      <c r="B552" s="52" t="s">
        <v>384</v>
      </c>
      <c r="C552" s="36">
        <v>4</v>
      </c>
      <c r="D552" s="56">
        <v>45.811300000000003</v>
      </c>
      <c r="E552" s="84">
        <v>2462</v>
      </c>
      <c r="F552" s="120">
        <v>492050</v>
      </c>
      <c r="G552" s="42">
        <v>100</v>
      </c>
      <c r="H552" s="51">
        <f t="shared" si="96"/>
        <v>492050</v>
      </c>
      <c r="I552" s="10">
        <f t="shared" si="95"/>
        <v>0</v>
      </c>
      <c r="J552" s="10">
        <f t="shared" si="97"/>
        <v>199.85783915515842</v>
      </c>
      <c r="K552" s="10">
        <f t="shared" si="98"/>
        <v>585.55546843717968</v>
      </c>
      <c r="L552" s="10">
        <f t="shared" si="99"/>
        <v>1108705.0675379916</v>
      </c>
      <c r="M552" s="10"/>
      <c r="N552" s="73">
        <f t="shared" si="89"/>
        <v>1108705.0675379916</v>
      </c>
    </row>
    <row r="553" spans="1:14" x14ac:dyDescent="0.25">
      <c r="A553" s="68"/>
      <c r="B553" s="52" t="s">
        <v>385</v>
      </c>
      <c r="C553" s="36">
        <v>4</v>
      </c>
      <c r="D553" s="56">
        <v>76.026800000000009</v>
      </c>
      <c r="E553" s="84">
        <v>4919</v>
      </c>
      <c r="F553" s="120">
        <v>905430</v>
      </c>
      <c r="G553" s="42">
        <v>100</v>
      </c>
      <c r="H553" s="51">
        <f t="shared" si="96"/>
        <v>905430</v>
      </c>
      <c r="I553" s="10">
        <f t="shared" si="95"/>
        <v>0</v>
      </c>
      <c r="J553" s="10">
        <f t="shared" si="97"/>
        <v>184.06789997967067</v>
      </c>
      <c r="K553" s="10">
        <f t="shared" si="98"/>
        <v>601.34540761266749</v>
      </c>
      <c r="L553" s="10">
        <f t="shared" si="99"/>
        <v>1479924.1895765297</v>
      </c>
      <c r="M553" s="10"/>
      <c r="N553" s="73">
        <f t="shared" si="89"/>
        <v>1479924.1895765297</v>
      </c>
    </row>
    <row r="554" spans="1:14" x14ac:dyDescent="0.25">
      <c r="A554" s="68"/>
      <c r="B554" s="52" t="s">
        <v>386</v>
      </c>
      <c r="C554" s="36">
        <v>4</v>
      </c>
      <c r="D554" s="56">
        <v>21.168299999999999</v>
      </c>
      <c r="E554" s="84">
        <v>1222</v>
      </c>
      <c r="F554" s="120">
        <v>359550</v>
      </c>
      <c r="G554" s="42">
        <v>100</v>
      </c>
      <c r="H554" s="51">
        <f t="shared" si="96"/>
        <v>359550</v>
      </c>
      <c r="I554" s="10">
        <f t="shared" si="95"/>
        <v>0</v>
      </c>
      <c r="J554" s="10">
        <f t="shared" si="97"/>
        <v>294.23076923076923</v>
      </c>
      <c r="K554" s="10">
        <f t="shared" si="98"/>
        <v>491.1825383615689</v>
      </c>
      <c r="L554" s="10">
        <f t="shared" si="99"/>
        <v>788729.56096755329</v>
      </c>
      <c r="M554" s="10"/>
      <c r="N554" s="73">
        <f t="shared" si="89"/>
        <v>788729.56096755329</v>
      </c>
    </row>
    <row r="555" spans="1:14" x14ac:dyDescent="0.25">
      <c r="A555" s="68"/>
      <c r="B555" s="52" t="s">
        <v>387</v>
      </c>
      <c r="C555" s="36">
        <v>4</v>
      </c>
      <c r="D555" s="56">
        <v>27.250599999999999</v>
      </c>
      <c r="E555" s="84">
        <v>1783</v>
      </c>
      <c r="F555" s="120">
        <v>321060</v>
      </c>
      <c r="G555" s="42">
        <v>100</v>
      </c>
      <c r="H555" s="51">
        <f t="shared" si="96"/>
        <v>321060</v>
      </c>
      <c r="I555" s="10">
        <f t="shared" si="95"/>
        <v>0</v>
      </c>
      <c r="J555" s="10">
        <f t="shared" si="97"/>
        <v>180.06730229949522</v>
      </c>
      <c r="K555" s="10">
        <f t="shared" si="98"/>
        <v>605.34600529284285</v>
      </c>
      <c r="L555" s="10">
        <f t="shared" si="99"/>
        <v>1005077.2370009152</v>
      </c>
      <c r="M555" s="10"/>
      <c r="N555" s="73">
        <f t="shared" si="89"/>
        <v>1005077.2370009152</v>
      </c>
    </row>
    <row r="556" spans="1:14" x14ac:dyDescent="0.25">
      <c r="A556" s="68"/>
      <c r="B556" s="52" t="s">
        <v>388</v>
      </c>
      <c r="C556" s="36">
        <v>4</v>
      </c>
      <c r="D556" s="56">
        <v>21.5503</v>
      </c>
      <c r="E556" s="84">
        <v>1683</v>
      </c>
      <c r="F556" s="120">
        <v>767630</v>
      </c>
      <c r="G556" s="42">
        <v>100</v>
      </c>
      <c r="H556" s="51">
        <f t="shared" si="96"/>
        <v>767630</v>
      </c>
      <c r="I556" s="10">
        <f t="shared" si="95"/>
        <v>0</v>
      </c>
      <c r="J556" s="10">
        <f t="shared" si="97"/>
        <v>456.10814022578728</v>
      </c>
      <c r="K556" s="10">
        <f t="shared" si="98"/>
        <v>329.30516736655085</v>
      </c>
      <c r="L556" s="10">
        <f t="shared" si="99"/>
        <v>642869.47230794712</v>
      </c>
      <c r="M556" s="10"/>
      <c r="N556" s="73">
        <f t="shared" si="89"/>
        <v>642869.47230794712</v>
      </c>
    </row>
    <row r="557" spans="1:14" x14ac:dyDescent="0.25">
      <c r="A557" s="68"/>
      <c r="B557" s="52" t="s">
        <v>389</v>
      </c>
      <c r="C557" s="36">
        <v>4</v>
      </c>
      <c r="D557" s="56">
        <v>14.727999999999998</v>
      </c>
      <c r="E557" s="84">
        <v>1470</v>
      </c>
      <c r="F557" s="122">
        <v>618040</v>
      </c>
      <c r="G557" s="42">
        <v>100</v>
      </c>
      <c r="H557" s="51">
        <f t="shared" si="96"/>
        <v>618040</v>
      </c>
      <c r="I557" s="10">
        <f t="shared" si="95"/>
        <v>0</v>
      </c>
      <c r="J557" s="10">
        <f t="shared" si="97"/>
        <v>420.43537414965988</v>
      </c>
      <c r="K557" s="10">
        <f t="shared" si="98"/>
        <v>364.97793344267825</v>
      </c>
      <c r="L557" s="10">
        <f t="shared" si="99"/>
        <v>643108.31728894985</v>
      </c>
      <c r="M557" s="10"/>
      <c r="N557" s="73">
        <f t="shared" si="89"/>
        <v>643108.31728894985</v>
      </c>
    </row>
    <row r="558" spans="1:14" x14ac:dyDescent="0.25">
      <c r="A558" s="68"/>
      <c r="B558" s="52" t="s">
        <v>390</v>
      </c>
      <c r="C558" s="36">
        <v>4</v>
      </c>
      <c r="D558" s="56">
        <v>18.566800000000001</v>
      </c>
      <c r="E558" s="84">
        <v>1501</v>
      </c>
      <c r="F558" s="120">
        <v>298210</v>
      </c>
      <c r="G558" s="42">
        <v>100</v>
      </c>
      <c r="H558" s="51">
        <f t="shared" si="96"/>
        <v>298210</v>
      </c>
      <c r="I558" s="10">
        <f t="shared" si="95"/>
        <v>0</v>
      </c>
      <c r="J558" s="10">
        <f t="shared" si="97"/>
        <v>198.67421718854098</v>
      </c>
      <c r="K558" s="10">
        <f t="shared" si="98"/>
        <v>586.73909040379715</v>
      </c>
      <c r="L558" s="10">
        <f t="shared" si="99"/>
        <v>926625.5591635101</v>
      </c>
      <c r="M558" s="10"/>
      <c r="N558" s="73">
        <f t="shared" si="89"/>
        <v>926625.5591635101</v>
      </c>
    </row>
    <row r="559" spans="1:14" x14ac:dyDescent="0.25">
      <c r="A559" s="68"/>
      <c r="B559" s="52" t="s">
        <v>209</v>
      </c>
      <c r="C559" s="36">
        <v>4</v>
      </c>
      <c r="D559" s="56">
        <v>27.703899999999997</v>
      </c>
      <c r="E559" s="84">
        <v>2431</v>
      </c>
      <c r="F559" s="120">
        <v>349480</v>
      </c>
      <c r="G559" s="42">
        <v>100</v>
      </c>
      <c r="H559" s="51">
        <f t="shared" si="96"/>
        <v>349480</v>
      </c>
      <c r="I559" s="10">
        <f t="shared" si="95"/>
        <v>0</v>
      </c>
      <c r="J559" s="10">
        <f t="shared" si="97"/>
        <v>143.75976964212259</v>
      </c>
      <c r="K559" s="10">
        <f t="shared" si="98"/>
        <v>641.65353795021554</v>
      </c>
      <c r="L559" s="10">
        <f t="shared" si="99"/>
        <v>1119627.0528661166</v>
      </c>
      <c r="M559" s="10"/>
      <c r="N559" s="73">
        <f t="shared" si="89"/>
        <v>1119627.0528661166</v>
      </c>
    </row>
    <row r="560" spans="1:14" s="32" customFormat="1" x14ac:dyDescent="0.25">
      <c r="A560" s="68"/>
      <c r="B560" s="52" t="s">
        <v>246</v>
      </c>
      <c r="C560" s="36">
        <v>4</v>
      </c>
      <c r="D560" s="56">
        <v>15.173299999999998</v>
      </c>
      <c r="E560" s="84">
        <v>662</v>
      </c>
      <c r="F560" s="122">
        <v>45950</v>
      </c>
      <c r="G560" s="42">
        <v>100</v>
      </c>
      <c r="H560" s="51">
        <f t="shared" si="96"/>
        <v>45950</v>
      </c>
      <c r="I560" s="51">
        <f t="shared" si="95"/>
        <v>0</v>
      </c>
      <c r="J560" s="51">
        <f t="shared" si="97"/>
        <v>69.410876132930511</v>
      </c>
      <c r="K560" s="51">
        <f t="shared" si="98"/>
        <v>716.0024314594076</v>
      </c>
      <c r="L560" s="51">
        <f t="shared" si="99"/>
        <v>983647.3695088597</v>
      </c>
      <c r="M560" s="51"/>
      <c r="N560" s="126">
        <f t="shared" si="89"/>
        <v>983647.3695088597</v>
      </c>
    </row>
    <row r="561" spans="1:14" x14ac:dyDescent="0.25">
      <c r="A561" s="68"/>
      <c r="B561" s="52" t="s">
        <v>391</v>
      </c>
      <c r="C561" s="36">
        <v>4</v>
      </c>
      <c r="D561" s="56">
        <v>20.418799999999997</v>
      </c>
      <c r="E561" s="84">
        <v>1470</v>
      </c>
      <c r="F561" s="120">
        <v>302000</v>
      </c>
      <c r="G561" s="42">
        <v>100</v>
      </c>
      <c r="H561" s="51">
        <f t="shared" si="96"/>
        <v>302000</v>
      </c>
      <c r="I561" s="10">
        <f t="shared" si="95"/>
        <v>0</v>
      </c>
      <c r="J561" s="10">
        <f t="shared" si="97"/>
        <v>205.44217687074831</v>
      </c>
      <c r="K561" s="10">
        <f t="shared" si="98"/>
        <v>579.97113072158982</v>
      </c>
      <c r="L561" s="10">
        <f t="shared" si="99"/>
        <v>920610.81486000144</v>
      </c>
      <c r="M561" s="10"/>
      <c r="N561" s="73">
        <f t="shared" si="89"/>
        <v>920610.81486000144</v>
      </c>
    </row>
    <row r="562" spans="1:14" x14ac:dyDescent="0.25">
      <c r="A562" s="68"/>
      <c r="B562" s="52" t="s">
        <v>392</v>
      </c>
      <c r="C562" s="36">
        <v>4</v>
      </c>
      <c r="D562" s="56">
        <v>99.448100000000011</v>
      </c>
      <c r="E562" s="84">
        <v>5370</v>
      </c>
      <c r="F562" s="120">
        <v>1482570</v>
      </c>
      <c r="G562" s="42">
        <v>100</v>
      </c>
      <c r="H562" s="51">
        <f t="shared" si="96"/>
        <v>1482570</v>
      </c>
      <c r="I562" s="10">
        <f t="shared" si="95"/>
        <v>0</v>
      </c>
      <c r="J562" s="10">
        <f t="shared" si="97"/>
        <v>276.08379888268155</v>
      </c>
      <c r="K562" s="10">
        <f t="shared" si="98"/>
        <v>509.32950870965658</v>
      </c>
      <c r="L562" s="10">
        <f t="shared" si="99"/>
        <v>1486090.8295617411</v>
      </c>
      <c r="M562" s="10"/>
      <c r="N562" s="73">
        <f t="shared" si="89"/>
        <v>1486090.8295617411</v>
      </c>
    </row>
    <row r="563" spans="1:14" x14ac:dyDescent="0.25">
      <c r="A563" s="68"/>
      <c r="B563" s="52" t="s">
        <v>393</v>
      </c>
      <c r="C563" s="36">
        <v>4</v>
      </c>
      <c r="D563" s="56">
        <v>22.054699999999997</v>
      </c>
      <c r="E563" s="84">
        <v>1645</v>
      </c>
      <c r="F563" s="120">
        <v>231390</v>
      </c>
      <c r="G563" s="42">
        <v>100</v>
      </c>
      <c r="H563" s="51">
        <f t="shared" si="96"/>
        <v>231390</v>
      </c>
      <c r="I563" s="10">
        <f t="shared" si="95"/>
        <v>0</v>
      </c>
      <c r="J563" s="10">
        <f t="shared" si="97"/>
        <v>140.66261398176292</v>
      </c>
      <c r="K563" s="10">
        <f t="shared" si="98"/>
        <v>644.75069361057524</v>
      </c>
      <c r="L563" s="10">
        <f t="shared" si="99"/>
        <v>1022677.60618398</v>
      </c>
      <c r="M563" s="10"/>
      <c r="N563" s="73">
        <f t="shared" si="89"/>
        <v>1022677.60618398</v>
      </c>
    </row>
    <row r="564" spans="1:14" x14ac:dyDescent="0.25">
      <c r="A564" s="68"/>
      <c r="B564" s="52" t="s">
        <v>250</v>
      </c>
      <c r="C564" s="36">
        <v>4</v>
      </c>
      <c r="D564" s="56">
        <v>13.465299999999999</v>
      </c>
      <c r="E564" s="84">
        <v>1501</v>
      </c>
      <c r="F564" s="120">
        <v>151450</v>
      </c>
      <c r="G564" s="42">
        <v>100</v>
      </c>
      <c r="H564" s="51">
        <f t="shared" si="96"/>
        <v>151450</v>
      </c>
      <c r="I564" s="10">
        <f t="shared" si="95"/>
        <v>0</v>
      </c>
      <c r="J564" s="10">
        <f t="shared" si="97"/>
        <v>100.89940039973351</v>
      </c>
      <c r="K564" s="10">
        <f t="shared" si="98"/>
        <v>684.51390719260462</v>
      </c>
      <c r="L564" s="10">
        <f t="shared" si="99"/>
        <v>1029995.3870103605</v>
      </c>
      <c r="M564" s="10"/>
      <c r="N564" s="73">
        <f t="shared" si="89"/>
        <v>1029995.3870103605</v>
      </c>
    </row>
    <row r="565" spans="1:14" x14ac:dyDescent="0.25">
      <c r="A565" s="68"/>
      <c r="B565" s="52" t="s">
        <v>282</v>
      </c>
      <c r="C565" s="36">
        <v>4</v>
      </c>
      <c r="D565" s="56">
        <v>32.471600000000002</v>
      </c>
      <c r="E565" s="84">
        <v>1671</v>
      </c>
      <c r="F565" s="120">
        <v>299590</v>
      </c>
      <c r="G565" s="42">
        <v>100</v>
      </c>
      <c r="H565" s="51">
        <f t="shared" si="96"/>
        <v>299590</v>
      </c>
      <c r="I565" s="10">
        <f t="shared" si="95"/>
        <v>0</v>
      </c>
      <c r="J565" s="10">
        <f t="shared" si="97"/>
        <v>179.28785158587672</v>
      </c>
      <c r="K565" s="10">
        <f t="shared" si="98"/>
        <v>606.12545600646138</v>
      </c>
      <c r="L565" s="10">
        <f t="shared" si="99"/>
        <v>1009565.6560957758</v>
      </c>
      <c r="M565" s="10"/>
      <c r="N565" s="73">
        <f t="shared" ref="N565:N628" si="100">L565+M565</f>
        <v>1009565.6560957758</v>
      </c>
    </row>
    <row r="566" spans="1:14" x14ac:dyDescent="0.25">
      <c r="A566" s="68"/>
      <c r="B566" s="52" t="s">
        <v>142</v>
      </c>
      <c r="C566" s="36">
        <v>4</v>
      </c>
      <c r="D566" s="56">
        <v>10.603699999999998</v>
      </c>
      <c r="E566" s="84">
        <v>812</v>
      </c>
      <c r="F566" s="120">
        <v>99900</v>
      </c>
      <c r="G566" s="42">
        <v>100</v>
      </c>
      <c r="H566" s="51">
        <f t="shared" si="96"/>
        <v>99900</v>
      </c>
      <c r="I566" s="10">
        <f t="shared" si="95"/>
        <v>0</v>
      </c>
      <c r="J566" s="10">
        <f t="shared" si="97"/>
        <v>123.02955665024631</v>
      </c>
      <c r="K566" s="10">
        <f t="shared" si="98"/>
        <v>662.38375094209186</v>
      </c>
      <c r="L566" s="10">
        <f t="shared" si="99"/>
        <v>921101.63520276081</v>
      </c>
      <c r="M566" s="10"/>
      <c r="N566" s="73">
        <f t="shared" si="100"/>
        <v>921101.63520276081</v>
      </c>
    </row>
    <row r="567" spans="1:14" x14ac:dyDescent="0.25">
      <c r="A567" s="68"/>
      <c r="B567" s="52" t="s">
        <v>394</v>
      </c>
      <c r="C567" s="36">
        <v>4</v>
      </c>
      <c r="D567" s="56">
        <v>27.763299999999997</v>
      </c>
      <c r="E567" s="84">
        <v>2472</v>
      </c>
      <c r="F567" s="120">
        <v>364770</v>
      </c>
      <c r="G567" s="42">
        <v>100</v>
      </c>
      <c r="H567" s="51">
        <f t="shared" si="96"/>
        <v>364770</v>
      </c>
      <c r="I567" s="10">
        <f t="shared" si="95"/>
        <v>0</v>
      </c>
      <c r="J567" s="10">
        <f t="shared" si="97"/>
        <v>147.5606796116505</v>
      </c>
      <c r="K567" s="10">
        <f t="shared" si="98"/>
        <v>637.85262798068766</v>
      </c>
      <c r="L567" s="10">
        <f t="shared" si="99"/>
        <v>1119574.1371528695</v>
      </c>
      <c r="M567" s="10"/>
      <c r="N567" s="73">
        <f t="shared" si="100"/>
        <v>1119574.1371528695</v>
      </c>
    </row>
    <row r="568" spans="1:14" x14ac:dyDescent="0.25">
      <c r="A568" s="68"/>
      <c r="B568" s="4"/>
      <c r="C568" s="4"/>
      <c r="D568" s="56">
        <v>0</v>
      </c>
      <c r="E568" s="86"/>
      <c r="F568" s="74"/>
      <c r="G568" s="42"/>
      <c r="H568" s="74"/>
      <c r="I568" s="75"/>
      <c r="J568" s="75"/>
      <c r="K568" s="10"/>
      <c r="L568" s="10"/>
      <c r="M568" s="10"/>
      <c r="N568" s="73"/>
    </row>
    <row r="569" spans="1:14" x14ac:dyDescent="0.25">
      <c r="A569" s="71" t="s">
        <v>395</v>
      </c>
      <c r="B569" s="44" t="s">
        <v>2</v>
      </c>
      <c r="C569" s="45"/>
      <c r="D569" s="3">
        <v>783.48569999999995</v>
      </c>
      <c r="E569" s="87">
        <f>E570</f>
        <v>98276</v>
      </c>
      <c r="F569" s="38">
        <v>0</v>
      </c>
      <c r="G569" s="42"/>
      <c r="H569" s="38">
        <f>H571</f>
        <v>6424880</v>
      </c>
      <c r="I569" s="8">
        <f>I571</f>
        <v>-6424880</v>
      </c>
      <c r="J569" s="8"/>
      <c r="K569" s="10"/>
      <c r="L569" s="10"/>
      <c r="M569" s="9">
        <f>M571</f>
        <v>38914196.665836379</v>
      </c>
      <c r="N569" s="69">
        <f t="shared" si="100"/>
        <v>38914196.665836379</v>
      </c>
    </row>
    <row r="570" spans="1:14" x14ac:dyDescent="0.25">
      <c r="A570" s="71" t="s">
        <v>395</v>
      </c>
      <c r="B570" s="44" t="s">
        <v>3</v>
      </c>
      <c r="C570" s="45"/>
      <c r="D570" s="3">
        <v>783.48569999999995</v>
      </c>
      <c r="E570" s="87">
        <f>SUM(E572:E596)</f>
        <v>98276</v>
      </c>
      <c r="F570" s="38">
        <f>SUM(F572:F596)</f>
        <v>51210090</v>
      </c>
      <c r="G570" s="42"/>
      <c r="H570" s="38">
        <f>SUM(H572:H596)</f>
        <v>38360330</v>
      </c>
      <c r="I570" s="8">
        <f>SUM(I572:I596)</f>
        <v>12849760</v>
      </c>
      <c r="J570" s="8"/>
      <c r="K570" s="10"/>
      <c r="L570" s="8">
        <f>SUM(L572:L596)</f>
        <v>27172586.555648763</v>
      </c>
      <c r="M570" s="10"/>
      <c r="N570" s="69">
        <f t="shared" si="100"/>
        <v>27172586.555648763</v>
      </c>
    </row>
    <row r="571" spans="1:14" x14ac:dyDescent="0.25">
      <c r="A571" s="68"/>
      <c r="B571" s="52" t="s">
        <v>26</v>
      </c>
      <c r="C571" s="36">
        <v>2</v>
      </c>
      <c r="D571" s="56">
        <v>0</v>
      </c>
      <c r="E571" s="90"/>
      <c r="F571" s="51">
        <v>0</v>
      </c>
      <c r="G571" s="42">
        <v>25</v>
      </c>
      <c r="H571" s="51">
        <f>F581*G571/100</f>
        <v>6424880</v>
      </c>
      <c r="I571" s="10">
        <f t="shared" ref="I571:I596" si="101">F571-H571</f>
        <v>-6424880</v>
      </c>
      <c r="J571" s="10"/>
      <c r="K571" s="10"/>
      <c r="L571" s="10"/>
      <c r="M571" s="10">
        <f>($L$7*$L$8*E569/$L$10)+($L$7*$L$9*D569/$L$11)</f>
        <v>38914196.665836379</v>
      </c>
      <c r="N571" s="73">
        <f t="shared" si="100"/>
        <v>38914196.665836379</v>
      </c>
    </row>
    <row r="572" spans="1:14" x14ac:dyDescent="0.25">
      <c r="A572" s="68"/>
      <c r="B572" s="52" t="s">
        <v>396</v>
      </c>
      <c r="C572" s="36">
        <v>4</v>
      </c>
      <c r="D572" s="56">
        <v>26.569000000000003</v>
      </c>
      <c r="E572" s="84">
        <v>4900</v>
      </c>
      <c r="F572" s="120">
        <v>2671120</v>
      </c>
      <c r="G572" s="42">
        <v>100</v>
      </c>
      <c r="H572" s="51">
        <f t="shared" ref="H572:H596" si="102">F572*G572/100</f>
        <v>2671120</v>
      </c>
      <c r="I572" s="10">
        <f t="shared" si="101"/>
        <v>0</v>
      </c>
      <c r="J572" s="10">
        <f t="shared" ref="J572:J596" si="103">F572/E572</f>
        <v>545.12653061224489</v>
      </c>
      <c r="K572" s="10">
        <f t="shared" ref="K572:K596" si="104">$J$11*$J$19-J572</f>
        <v>240.28677698009324</v>
      </c>
      <c r="L572" s="10">
        <f t="shared" ref="L572:L596" si="105">IF(K572&gt;0,$J$7*$J$8*(K572/$K$19),0)+$J$7*$J$9*(E572/$E$19)+$J$7*$J$10*(D572/$D$19)</f>
        <v>893379.6981618104</v>
      </c>
      <c r="M572" s="10"/>
      <c r="N572" s="73">
        <f t="shared" si="100"/>
        <v>893379.6981618104</v>
      </c>
    </row>
    <row r="573" spans="1:14" x14ac:dyDescent="0.25">
      <c r="A573" s="68"/>
      <c r="B573" s="52" t="s">
        <v>397</v>
      </c>
      <c r="C573" s="36">
        <v>4</v>
      </c>
      <c r="D573" s="56">
        <v>51.770800000000001</v>
      </c>
      <c r="E573" s="84">
        <v>1838</v>
      </c>
      <c r="F573" s="120">
        <v>326370</v>
      </c>
      <c r="G573" s="42">
        <v>100</v>
      </c>
      <c r="H573" s="51">
        <f t="shared" si="102"/>
        <v>326370</v>
      </c>
      <c r="I573" s="10">
        <f t="shared" si="101"/>
        <v>0</v>
      </c>
      <c r="J573" s="10">
        <f t="shared" si="103"/>
        <v>177.56800870511427</v>
      </c>
      <c r="K573" s="10">
        <f t="shared" si="104"/>
        <v>607.84529888722386</v>
      </c>
      <c r="L573" s="10">
        <f t="shared" si="105"/>
        <v>1086788.7655091879</v>
      </c>
      <c r="M573" s="10"/>
      <c r="N573" s="73">
        <f t="shared" si="100"/>
        <v>1086788.7655091879</v>
      </c>
    </row>
    <row r="574" spans="1:14" x14ac:dyDescent="0.25">
      <c r="A574" s="68"/>
      <c r="B574" s="52" t="s">
        <v>795</v>
      </c>
      <c r="C574" s="36">
        <v>4</v>
      </c>
      <c r="D574" s="56">
        <v>58.449799999999996</v>
      </c>
      <c r="E574" s="84">
        <v>2386</v>
      </c>
      <c r="F574" s="120">
        <v>423840</v>
      </c>
      <c r="G574" s="42">
        <v>100</v>
      </c>
      <c r="H574" s="51">
        <f t="shared" si="102"/>
        <v>423840</v>
      </c>
      <c r="I574" s="10">
        <f t="shared" si="101"/>
        <v>0</v>
      </c>
      <c r="J574" s="10">
        <f t="shared" si="103"/>
        <v>177.63621123218778</v>
      </c>
      <c r="K574" s="10">
        <f t="shared" si="104"/>
        <v>607.77709636015038</v>
      </c>
      <c r="L574" s="10">
        <f t="shared" si="105"/>
        <v>1165053.923706793</v>
      </c>
      <c r="M574" s="10"/>
      <c r="N574" s="73">
        <f t="shared" si="100"/>
        <v>1165053.923706793</v>
      </c>
    </row>
    <row r="575" spans="1:14" x14ac:dyDescent="0.25">
      <c r="A575" s="68"/>
      <c r="B575" s="52" t="s">
        <v>398</v>
      </c>
      <c r="C575" s="36">
        <v>4</v>
      </c>
      <c r="D575" s="56">
        <v>69.130799999999994</v>
      </c>
      <c r="E575" s="84">
        <v>10937</v>
      </c>
      <c r="F575" s="120">
        <v>3545150</v>
      </c>
      <c r="G575" s="42">
        <v>100</v>
      </c>
      <c r="H575" s="51">
        <f t="shared" si="102"/>
        <v>3545150</v>
      </c>
      <c r="I575" s="10">
        <f t="shared" si="101"/>
        <v>0</v>
      </c>
      <c r="J575" s="10">
        <f t="shared" si="103"/>
        <v>324.14281795739231</v>
      </c>
      <c r="K575" s="10">
        <f t="shared" si="104"/>
        <v>461.27048963494582</v>
      </c>
      <c r="L575" s="10">
        <f t="shared" si="105"/>
        <v>1932258.4357946317</v>
      </c>
      <c r="M575" s="10"/>
      <c r="N575" s="73">
        <f t="shared" si="100"/>
        <v>1932258.4357946317</v>
      </c>
    </row>
    <row r="576" spans="1:14" x14ac:dyDescent="0.25">
      <c r="A576" s="68"/>
      <c r="B576" s="52" t="s">
        <v>399</v>
      </c>
      <c r="C576" s="36">
        <v>4</v>
      </c>
      <c r="D576" s="56">
        <v>13.638200000000001</v>
      </c>
      <c r="E576" s="84">
        <v>2583</v>
      </c>
      <c r="F576" s="120">
        <v>716270</v>
      </c>
      <c r="G576" s="42">
        <v>100</v>
      </c>
      <c r="H576" s="51">
        <f t="shared" si="102"/>
        <v>716270</v>
      </c>
      <c r="I576" s="10">
        <f t="shared" si="101"/>
        <v>0</v>
      </c>
      <c r="J576" s="10">
        <f t="shared" si="103"/>
        <v>277.30158730158729</v>
      </c>
      <c r="K576" s="10">
        <f t="shared" si="104"/>
        <v>508.11172029075084</v>
      </c>
      <c r="L576" s="10">
        <f t="shared" si="105"/>
        <v>932218.59995139437</v>
      </c>
      <c r="M576" s="10"/>
      <c r="N576" s="73">
        <f t="shared" si="100"/>
        <v>932218.59995139437</v>
      </c>
    </row>
    <row r="577" spans="1:14" x14ac:dyDescent="0.25">
      <c r="A577" s="68"/>
      <c r="B577" s="52" t="s">
        <v>400</v>
      </c>
      <c r="C577" s="36">
        <v>4</v>
      </c>
      <c r="D577" s="56">
        <v>52.592100000000002</v>
      </c>
      <c r="E577" s="84">
        <v>2152</v>
      </c>
      <c r="F577" s="120">
        <v>646520</v>
      </c>
      <c r="G577" s="42">
        <v>100</v>
      </c>
      <c r="H577" s="51">
        <f t="shared" si="102"/>
        <v>646520</v>
      </c>
      <c r="I577" s="10">
        <f t="shared" si="101"/>
        <v>0</v>
      </c>
      <c r="J577" s="10">
        <f t="shared" si="103"/>
        <v>300.42750929368032</v>
      </c>
      <c r="K577" s="10">
        <f t="shared" si="104"/>
        <v>484.98579829865781</v>
      </c>
      <c r="L577" s="10">
        <f t="shared" si="105"/>
        <v>973832.03235573694</v>
      </c>
      <c r="M577" s="10"/>
      <c r="N577" s="73">
        <f t="shared" si="100"/>
        <v>973832.03235573694</v>
      </c>
    </row>
    <row r="578" spans="1:14" x14ac:dyDescent="0.25">
      <c r="A578" s="68"/>
      <c r="B578" s="52" t="s">
        <v>401</v>
      </c>
      <c r="C578" s="36">
        <v>4</v>
      </c>
      <c r="D578" s="56">
        <v>7.2299999999999995</v>
      </c>
      <c r="E578" s="84">
        <v>1087</v>
      </c>
      <c r="F578" s="120">
        <v>220050</v>
      </c>
      <c r="G578" s="42">
        <v>100</v>
      </c>
      <c r="H578" s="51">
        <f t="shared" si="102"/>
        <v>220050</v>
      </c>
      <c r="I578" s="10">
        <f t="shared" si="101"/>
        <v>0</v>
      </c>
      <c r="J578" s="10">
        <f t="shared" si="103"/>
        <v>202.43790248390064</v>
      </c>
      <c r="K578" s="10">
        <f t="shared" si="104"/>
        <v>582.97540510843749</v>
      </c>
      <c r="L578" s="10">
        <f t="shared" si="105"/>
        <v>844193.46548335615</v>
      </c>
      <c r="M578" s="10"/>
      <c r="N578" s="73">
        <f t="shared" si="100"/>
        <v>844193.46548335615</v>
      </c>
    </row>
    <row r="579" spans="1:14" x14ac:dyDescent="0.25">
      <c r="A579" s="68"/>
      <c r="B579" s="52" t="s">
        <v>299</v>
      </c>
      <c r="C579" s="36">
        <v>4</v>
      </c>
      <c r="D579" s="56">
        <v>40.322299999999998</v>
      </c>
      <c r="E579" s="84">
        <v>3596</v>
      </c>
      <c r="F579" s="120">
        <v>1374150</v>
      </c>
      <c r="G579" s="42">
        <v>100</v>
      </c>
      <c r="H579" s="51">
        <f t="shared" si="102"/>
        <v>1374150</v>
      </c>
      <c r="I579" s="10">
        <f t="shared" si="101"/>
        <v>0</v>
      </c>
      <c r="J579" s="10">
        <f t="shared" si="103"/>
        <v>382.1329254727475</v>
      </c>
      <c r="K579" s="10">
        <f t="shared" si="104"/>
        <v>403.28038211959063</v>
      </c>
      <c r="L579" s="10">
        <f t="shared" si="105"/>
        <v>992549.82846023643</v>
      </c>
      <c r="M579" s="10"/>
      <c r="N579" s="73">
        <f t="shared" si="100"/>
        <v>992549.82846023643</v>
      </c>
    </row>
    <row r="580" spans="1:14" x14ac:dyDescent="0.25">
      <c r="A580" s="68"/>
      <c r="B580" s="52" t="s">
        <v>402</v>
      </c>
      <c r="C580" s="36">
        <v>4</v>
      </c>
      <c r="D580" s="56">
        <v>5.835</v>
      </c>
      <c r="E580" s="84">
        <v>1168</v>
      </c>
      <c r="F580" s="120">
        <v>188630</v>
      </c>
      <c r="G580" s="42">
        <v>100</v>
      </c>
      <c r="H580" s="51">
        <f t="shared" si="102"/>
        <v>188630</v>
      </c>
      <c r="I580" s="10">
        <f t="shared" si="101"/>
        <v>0</v>
      </c>
      <c r="J580" s="10">
        <f t="shared" si="103"/>
        <v>161.49828767123287</v>
      </c>
      <c r="K580" s="10">
        <f t="shared" si="104"/>
        <v>623.91501992110523</v>
      </c>
      <c r="L580" s="10">
        <f t="shared" si="105"/>
        <v>898325.46417428146</v>
      </c>
      <c r="M580" s="10"/>
      <c r="N580" s="73">
        <f t="shared" si="100"/>
        <v>898325.46417428146</v>
      </c>
    </row>
    <row r="581" spans="1:14" x14ac:dyDescent="0.25">
      <c r="A581" s="68"/>
      <c r="B581" s="52" t="s">
        <v>883</v>
      </c>
      <c r="C581" s="36">
        <v>3</v>
      </c>
      <c r="D581" s="56">
        <v>31.644399999999997</v>
      </c>
      <c r="E581" s="84">
        <v>15795</v>
      </c>
      <c r="F581" s="120">
        <v>25699520</v>
      </c>
      <c r="G581" s="42">
        <v>50</v>
      </c>
      <c r="H581" s="51">
        <f t="shared" si="102"/>
        <v>12849760</v>
      </c>
      <c r="I581" s="10">
        <f t="shared" si="101"/>
        <v>12849760</v>
      </c>
      <c r="J581" s="10">
        <f t="shared" si="103"/>
        <v>1627.0667932890155</v>
      </c>
      <c r="K581" s="10">
        <f t="shared" si="104"/>
        <v>-841.65348569667742</v>
      </c>
      <c r="L581" s="10">
        <f t="shared" si="105"/>
        <v>1780556.0666763412</v>
      </c>
      <c r="M581" s="10"/>
      <c r="N581" s="73">
        <f t="shared" si="100"/>
        <v>1780556.0666763412</v>
      </c>
    </row>
    <row r="582" spans="1:14" x14ac:dyDescent="0.25">
      <c r="A582" s="68"/>
      <c r="B582" s="52" t="s">
        <v>403</v>
      </c>
      <c r="C582" s="36">
        <v>4</v>
      </c>
      <c r="D582" s="56">
        <v>12.1113</v>
      </c>
      <c r="E582" s="84">
        <v>2459</v>
      </c>
      <c r="F582" s="120">
        <v>394740</v>
      </c>
      <c r="G582" s="42">
        <v>100</v>
      </c>
      <c r="H582" s="51">
        <f t="shared" si="102"/>
        <v>394740</v>
      </c>
      <c r="I582" s="10">
        <f t="shared" si="101"/>
        <v>0</v>
      </c>
      <c r="J582" s="10">
        <f t="shared" si="103"/>
        <v>160.52867019113461</v>
      </c>
      <c r="K582" s="10">
        <f t="shared" si="104"/>
        <v>624.88463740120346</v>
      </c>
      <c r="L582" s="10">
        <f t="shared" si="105"/>
        <v>1055990.5235798042</v>
      </c>
      <c r="M582" s="10"/>
      <c r="N582" s="73">
        <f t="shared" si="100"/>
        <v>1055990.5235798042</v>
      </c>
    </row>
    <row r="583" spans="1:14" x14ac:dyDescent="0.25">
      <c r="A583" s="68"/>
      <c r="B583" s="52" t="s">
        <v>404</v>
      </c>
      <c r="C583" s="36">
        <v>4</v>
      </c>
      <c r="D583" s="56">
        <v>21.832999999999998</v>
      </c>
      <c r="E583" s="84">
        <v>4976</v>
      </c>
      <c r="F583" s="120">
        <v>1692610</v>
      </c>
      <c r="G583" s="42">
        <v>100</v>
      </c>
      <c r="H583" s="51">
        <f t="shared" si="102"/>
        <v>1692610</v>
      </c>
      <c r="I583" s="10">
        <f t="shared" si="101"/>
        <v>0</v>
      </c>
      <c r="J583" s="10">
        <f t="shared" si="103"/>
        <v>340.15474276527328</v>
      </c>
      <c r="K583" s="10">
        <f t="shared" si="104"/>
        <v>445.25856482706484</v>
      </c>
      <c r="L583" s="10">
        <f t="shared" si="105"/>
        <v>1135889.1781093217</v>
      </c>
      <c r="M583" s="10"/>
      <c r="N583" s="73">
        <f t="shared" si="100"/>
        <v>1135889.1781093217</v>
      </c>
    </row>
    <row r="584" spans="1:14" x14ac:dyDescent="0.25">
      <c r="A584" s="68"/>
      <c r="B584" s="52" t="s">
        <v>405</v>
      </c>
      <c r="C584" s="36">
        <v>4</v>
      </c>
      <c r="D584" s="56">
        <v>25.650599999999997</v>
      </c>
      <c r="E584" s="84">
        <v>2946</v>
      </c>
      <c r="F584" s="120">
        <v>545100</v>
      </c>
      <c r="G584" s="42">
        <v>100</v>
      </c>
      <c r="H584" s="51">
        <f t="shared" si="102"/>
        <v>545100</v>
      </c>
      <c r="I584" s="10">
        <f t="shared" si="101"/>
        <v>0</v>
      </c>
      <c r="J584" s="10">
        <f t="shared" si="103"/>
        <v>185.03054989816701</v>
      </c>
      <c r="K584" s="10">
        <f t="shared" si="104"/>
        <v>600.38275769417112</v>
      </c>
      <c r="L584" s="10">
        <f t="shared" si="105"/>
        <v>1118495.3948878734</v>
      </c>
      <c r="M584" s="10"/>
      <c r="N584" s="73">
        <f t="shared" si="100"/>
        <v>1118495.3948878734</v>
      </c>
    </row>
    <row r="585" spans="1:14" x14ac:dyDescent="0.25">
      <c r="A585" s="68"/>
      <c r="B585" s="52" t="s">
        <v>406</v>
      </c>
      <c r="C585" s="36">
        <v>4</v>
      </c>
      <c r="D585" s="56">
        <v>13.840599999999998</v>
      </c>
      <c r="E585" s="84">
        <v>2227</v>
      </c>
      <c r="F585" s="120">
        <v>833150</v>
      </c>
      <c r="G585" s="42">
        <v>100</v>
      </c>
      <c r="H585" s="51">
        <f t="shared" si="102"/>
        <v>833150</v>
      </c>
      <c r="I585" s="10">
        <f t="shared" si="101"/>
        <v>0</v>
      </c>
      <c r="J585" s="10">
        <f t="shared" si="103"/>
        <v>374.11315671306693</v>
      </c>
      <c r="K585" s="10">
        <f t="shared" si="104"/>
        <v>411.3001508792712</v>
      </c>
      <c r="L585" s="10">
        <f t="shared" si="105"/>
        <v>777455.48533894226</v>
      </c>
      <c r="M585" s="10"/>
      <c r="N585" s="73">
        <f t="shared" si="100"/>
        <v>777455.48533894226</v>
      </c>
    </row>
    <row r="586" spans="1:14" x14ac:dyDescent="0.25">
      <c r="A586" s="68"/>
      <c r="B586" s="52" t="s">
        <v>407</v>
      </c>
      <c r="C586" s="36">
        <v>4</v>
      </c>
      <c r="D586" s="56">
        <v>7.8751000000000007</v>
      </c>
      <c r="E586" s="84">
        <v>979</v>
      </c>
      <c r="F586" s="120">
        <v>106440</v>
      </c>
      <c r="G586" s="42">
        <v>100</v>
      </c>
      <c r="H586" s="51">
        <f t="shared" si="102"/>
        <v>106440</v>
      </c>
      <c r="I586" s="10">
        <f t="shared" si="101"/>
        <v>0</v>
      </c>
      <c r="J586" s="10">
        <f t="shared" si="103"/>
        <v>108.72318692543412</v>
      </c>
      <c r="K586" s="10">
        <f t="shared" si="104"/>
        <v>676.69012066690402</v>
      </c>
      <c r="L586" s="10">
        <f t="shared" si="105"/>
        <v>948173.24996918102</v>
      </c>
      <c r="M586" s="10"/>
      <c r="N586" s="73">
        <f t="shared" si="100"/>
        <v>948173.24996918102</v>
      </c>
    </row>
    <row r="587" spans="1:14" x14ac:dyDescent="0.25">
      <c r="A587" s="68"/>
      <c r="B587" s="52" t="s">
        <v>408</v>
      </c>
      <c r="C587" s="36">
        <v>4</v>
      </c>
      <c r="D587" s="56">
        <v>45.59</v>
      </c>
      <c r="E587" s="84">
        <v>5524</v>
      </c>
      <c r="F587" s="120">
        <v>1938080</v>
      </c>
      <c r="G587" s="42">
        <v>100</v>
      </c>
      <c r="H587" s="51">
        <f t="shared" si="102"/>
        <v>1938080</v>
      </c>
      <c r="I587" s="10">
        <f t="shared" si="101"/>
        <v>0</v>
      </c>
      <c r="J587" s="10">
        <f t="shared" si="103"/>
        <v>350.84721216509774</v>
      </c>
      <c r="K587" s="10">
        <f t="shared" si="104"/>
        <v>434.56609542724038</v>
      </c>
      <c r="L587" s="10">
        <f t="shared" si="105"/>
        <v>1251986.69252848</v>
      </c>
      <c r="M587" s="10"/>
      <c r="N587" s="73">
        <f t="shared" si="100"/>
        <v>1251986.69252848</v>
      </c>
    </row>
    <row r="588" spans="1:14" x14ac:dyDescent="0.25">
      <c r="A588" s="68"/>
      <c r="B588" s="52" t="s">
        <v>409</v>
      </c>
      <c r="C588" s="36">
        <v>4</v>
      </c>
      <c r="D588" s="56">
        <v>77.631799999999998</v>
      </c>
      <c r="E588" s="84">
        <v>7478</v>
      </c>
      <c r="F588" s="120">
        <v>2600540</v>
      </c>
      <c r="G588" s="42">
        <v>100</v>
      </c>
      <c r="H588" s="51">
        <f t="shared" si="102"/>
        <v>2600540</v>
      </c>
      <c r="I588" s="10">
        <f t="shared" si="101"/>
        <v>0</v>
      </c>
      <c r="J588" s="10">
        <f t="shared" si="103"/>
        <v>347.75875902647766</v>
      </c>
      <c r="K588" s="10">
        <f t="shared" si="104"/>
        <v>437.65454856586047</v>
      </c>
      <c r="L588" s="10">
        <f t="shared" si="105"/>
        <v>1559522.1817374174</v>
      </c>
      <c r="M588" s="10"/>
      <c r="N588" s="73">
        <f t="shared" si="100"/>
        <v>1559522.1817374174</v>
      </c>
    </row>
    <row r="589" spans="1:14" x14ac:dyDescent="0.25">
      <c r="A589" s="68"/>
      <c r="B589" s="52" t="s">
        <v>410</v>
      </c>
      <c r="C589" s="36">
        <v>4</v>
      </c>
      <c r="D589" s="56">
        <v>34.059899999999999</v>
      </c>
      <c r="E589" s="84">
        <v>5590</v>
      </c>
      <c r="F589" s="120">
        <v>995670</v>
      </c>
      <c r="G589" s="42">
        <v>100</v>
      </c>
      <c r="H589" s="51">
        <f t="shared" si="102"/>
        <v>995670</v>
      </c>
      <c r="I589" s="10">
        <f t="shared" si="101"/>
        <v>0</v>
      </c>
      <c r="J589" s="10">
        <f t="shared" si="103"/>
        <v>178.11627906976744</v>
      </c>
      <c r="K589" s="10">
        <f t="shared" si="104"/>
        <v>607.29702852257071</v>
      </c>
      <c r="L589" s="10">
        <f t="shared" si="105"/>
        <v>1434173.4710165649</v>
      </c>
      <c r="M589" s="10"/>
      <c r="N589" s="73">
        <f t="shared" si="100"/>
        <v>1434173.4710165649</v>
      </c>
    </row>
    <row r="590" spans="1:14" x14ac:dyDescent="0.25">
      <c r="A590" s="68"/>
      <c r="B590" s="52" t="s">
        <v>411</v>
      </c>
      <c r="C590" s="36">
        <v>4</v>
      </c>
      <c r="D590" s="56">
        <v>8.8218999999999994</v>
      </c>
      <c r="E590" s="84">
        <v>1757</v>
      </c>
      <c r="F590" s="120">
        <v>1562640</v>
      </c>
      <c r="G590" s="42">
        <v>100</v>
      </c>
      <c r="H590" s="51">
        <f t="shared" si="102"/>
        <v>1562640</v>
      </c>
      <c r="I590" s="10">
        <f t="shared" si="101"/>
        <v>0</v>
      </c>
      <c r="J590" s="10">
        <f t="shared" si="103"/>
        <v>889.37962435970405</v>
      </c>
      <c r="K590" s="10">
        <f t="shared" si="104"/>
        <v>-103.96631676736592</v>
      </c>
      <c r="L590" s="10">
        <f t="shared" si="105"/>
        <v>213808.07390560591</v>
      </c>
      <c r="M590" s="10"/>
      <c r="N590" s="73">
        <f t="shared" si="100"/>
        <v>213808.07390560591</v>
      </c>
    </row>
    <row r="591" spans="1:14" x14ac:dyDescent="0.25">
      <c r="A591" s="68"/>
      <c r="B591" s="52" t="s">
        <v>412</v>
      </c>
      <c r="C591" s="36">
        <v>4</v>
      </c>
      <c r="D591" s="56">
        <v>23.27</v>
      </c>
      <c r="E591" s="84">
        <v>3015</v>
      </c>
      <c r="F591" s="120">
        <v>899800</v>
      </c>
      <c r="G591" s="42">
        <v>100</v>
      </c>
      <c r="H591" s="51">
        <f t="shared" si="102"/>
        <v>899800</v>
      </c>
      <c r="I591" s="10">
        <f t="shared" si="101"/>
        <v>0</v>
      </c>
      <c r="J591" s="10">
        <f t="shared" si="103"/>
        <v>298.44112769485906</v>
      </c>
      <c r="K591" s="10">
        <f t="shared" si="104"/>
        <v>486.97217989747907</v>
      </c>
      <c r="L591" s="10">
        <f t="shared" si="105"/>
        <v>981323.48835825641</v>
      </c>
      <c r="M591" s="10"/>
      <c r="N591" s="73">
        <f t="shared" si="100"/>
        <v>981323.48835825641</v>
      </c>
    </row>
    <row r="592" spans="1:14" x14ac:dyDescent="0.25">
      <c r="A592" s="68"/>
      <c r="B592" s="52" t="s">
        <v>796</v>
      </c>
      <c r="C592" s="36">
        <v>4</v>
      </c>
      <c r="D592" s="56">
        <v>41.862299999999991</v>
      </c>
      <c r="E592" s="84">
        <v>4302</v>
      </c>
      <c r="F592" s="120">
        <v>1215240</v>
      </c>
      <c r="G592" s="42">
        <v>100</v>
      </c>
      <c r="H592" s="51">
        <f t="shared" si="102"/>
        <v>1215240</v>
      </c>
      <c r="I592" s="10">
        <f t="shared" si="101"/>
        <v>0</v>
      </c>
      <c r="J592" s="10">
        <f t="shared" si="103"/>
        <v>282.4825662482566</v>
      </c>
      <c r="K592" s="10">
        <f t="shared" si="104"/>
        <v>502.93074134408153</v>
      </c>
      <c r="L592" s="10">
        <f t="shared" si="105"/>
        <v>1193300.8450466425</v>
      </c>
      <c r="M592" s="10"/>
      <c r="N592" s="73">
        <f t="shared" si="100"/>
        <v>1193300.8450466425</v>
      </c>
    </row>
    <row r="593" spans="1:14" x14ac:dyDescent="0.25">
      <c r="A593" s="68"/>
      <c r="B593" s="52" t="s">
        <v>413</v>
      </c>
      <c r="C593" s="36">
        <v>4</v>
      </c>
      <c r="D593" s="56">
        <v>27.890700000000002</v>
      </c>
      <c r="E593" s="84">
        <v>2906</v>
      </c>
      <c r="F593" s="120">
        <v>527300</v>
      </c>
      <c r="G593" s="42">
        <v>100</v>
      </c>
      <c r="H593" s="51">
        <f t="shared" si="102"/>
        <v>527300</v>
      </c>
      <c r="I593" s="10">
        <f t="shared" si="101"/>
        <v>0</v>
      </c>
      <c r="J593" s="10">
        <f t="shared" si="103"/>
        <v>181.45216792842396</v>
      </c>
      <c r="K593" s="10">
        <f t="shared" si="104"/>
        <v>603.9611396639142</v>
      </c>
      <c r="L593" s="10">
        <f t="shared" si="105"/>
        <v>1125213.3768991381</v>
      </c>
      <c r="M593" s="10"/>
      <c r="N593" s="73">
        <f t="shared" si="100"/>
        <v>1125213.3768991381</v>
      </c>
    </row>
    <row r="594" spans="1:14" x14ac:dyDescent="0.25">
      <c r="A594" s="68"/>
      <c r="B594" s="52" t="s">
        <v>797</v>
      </c>
      <c r="C594" s="36">
        <v>4</v>
      </c>
      <c r="D594" s="56">
        <v>36.872</v>
      </c>
      <c r="E594" s="84">
        <v>3935</v>
      </c>
      <c r="F594" s="120">
        <v>1090680</v>
      </c>
      <c r="G594" s="42">
        <v>100</v>
      </c>
      <c r="H594" s="51">
        <f t="shared" si="102"/>
        <v>1090680</v>
      </c>
      <c r="I594" s="10">
        <f t="shared" si="101"/>
        <v>0</v>
      </c>
      <c r="J594" s="10">
        <f t="shared" si="103"/>
        <v>277.17407878017787</v>
      </c>
      <c r="K594" s="10">
        <f t="shared" si="104"/>
        <v>508.23922881216026</v>
      </c>
      <c r="L594" s="10">
        <f t="shared" si="105"/>
        <v>1145729.264626364</v>
      </c>
      <c r="M594" s="10"/>
      <c r="N594" s="73">
        <f t="shared" si="100"/>
        <v>1145729.264626364</v>
      </c>
    </row>
    <row r="595" spans="1:14" x14ac:dyDescent="0.25">
      <c r="A595" s="68"/>
      <c r="B595" s="52" t="s">
        <v>414</v>
      </c>
      <c r="C595" s="36">
        <v>4</v>
      </c>
      <c r="D595" s="56">
        <v>19.46</v>
      </c>
      <c r="E595" s="84">
        <v>1147</v>
      </c>
      <c r="F595" s="120">
        <v>425440</v>
      </c>
      <c r="G595" s="42">
        <v>100</v>
      </c>
      <c r="H595" s="51">
        <f t="shared" si="102"/>
        <v>425440</v>
      </c>
      <c r="I595" s="10">
        <f t="shared" si="101"/>
        <v>0</v>
      </c>
      <c r="J595" s="10">
        <f t="shared" si="103"/>
        <v>370.91543156059288</v>
      </c>
      <c r="K595" s="10">
        <f t="shared" si="104"/>
        <v>414.49787603174525</v>
      </c>
      <c r="L595" s="10">
        <f t="shared" si="105"/>
        <v>682695.01077072043</v>
      </c>
      <c r="M595" s="10"/>
      <c r="N595" s="73">
        <f t="shared" si="100"/>
        <v>682695.01077072043</v>
      </c>
    </row>
    <row r="596" spans="1:14" x14ac:dyDescent="0.25">
      <c r="A596" s="68"/>
      <c r="B596" s="52" t="s">
        <v>798</v>
      </c>
      <c r="C596" s="36">
        <v>4</v>
      </c>
      <c r="D596" s="56">
        <v>29.534099999999999</v>
      </c>
      <c r="E596" s="84">
        <v>2593</v>
      </c>
      <c r="F596" s="120">
        <v>571040</v>
      </c>
      <c r="G596" s="42">
        <v>100</v>
      </c>
      <c r="H596" s="51">
        <f t="shared" si="102"/>
        <v>571040</v>
      </c>
      <c r="I596" s="10">
        <f t="shared" si="101"/>
        <v>0</v>
      </c>
      <c r="J596" s="10">
        <f t="shared" si="103"/>
        <v>220.22367913613576</v>
      </c>
      <c r="K596" s="10">
        <f t="shared" si="104"/>
        <v>565.1896284562024</v>
      </c>
      <c r="L596" s="10">
        <f t="shared" si="105"/>
        <v>1049674.0386006839</v>
      </c>
      <c r="M596" s="10"/>
      <c r="N596" s="73">
        <f t="shared" si="100"/>
        <v>1049674.0386006839</v>
      </c>
    </row>
    <row r="597" spans="1:14" x14ac:dyDescent="0.25">
      <c r="A597" s="68"/>
      <c r="B597" s="4"/>
      <c r="C597" s="4"/>
      <c r="D597" s="56">
        <v>0</v>
      </c>
      <c r="E597" s="86"/>
      <c r="F597" s="74"/>
      <c r="G597" s="42"/>
      <c r="H597" s="74"/>
      <c r="I597" s="75"/>
      <c r="J597" s="75"/>
      <c r="K597" s="10"/>
      <c r="L597" s="10"/>
      <c r="M597" s="10"/>
      <c r="N597" s="73"/>
    </row>
    <row r="598" spans="1:14" x14ac:dyDescent="0.25">
      <c r="A598" s="71" t="s">
        <v>415</v>
      </c>
      <c r="B598" s="44" t="s">
        <v>2</v>
      </c>
      <c r="C598" s="45"/>
      <c r="D598" s="3">
        <v>764.73369999999989</v>
      </c>
      <c r="E598" s="87">
        <f>E599</f>
        <v>48403</v>
      </c>
      <c r="F598" s="38">
        <v>0</v>
      </c>
      <c r="G598" s="42"/>
      <c r="H598" s="38">
        <f>H600</f>
        <v>2942325</v>
      </c>
      <c r="I598" s="8">
        <f>I600</f>
        <v>-2942325</v>
      </c>
      <c r="J598" s="8"/>
      <c r="K598" s="10"/>
      <c r="L598" s="10"/>
      <c r="M598" s="9">
        <f>M600</f>
        <v>24761619.882509869</v>
      </c>
      <c r="N598" s="69">
        <f t="shared" si="100"/>
        <v>24761619.882509869</v>
      </c>
    </row>
    <row r="599" spans="1:14" x14ac:dyDescent="0.25">
      <c r="A599" s="71" t="s">
        <v>415</v>
      </c>
      <c r="B599" s="44" t="s">
        <v>3</v>
      </c>
      <c r="C599" s="45"/>
      <c r="D599" s="3">
        <v>764.73369999999989</v>
      </c>
      <c r="E599" s="87">
        <f>SUM(E601:E625)</f>
        <v>48403</v>
      </c>
      <c r="F599" s="38">
        <f>SUM(F601:F625)</f>
        <v>20860320</v>
      </c>
      <c r="G599" s="42"/>
      <c r="H599" s="38">
        <f>SUM(H601:H625)</f>
        <v>14975670</v>
      </c>
      <c r="I599" s="8">
        <f>SUM(I601:I625)</f>
        <v>5884650</v>
      </c>
      <c r="J599" s="8"/>
      <c r="K599" s="10"/>
      <c r="L599" s="8">
        <f>SUM(L601:L625)</f>
        <v>23666153.131279867</v>
      </c>
      <c r="M599" s="10"/>
      <c r="N599" s="69">
        <f t="shared" si="100"/>
        <v>23666153.131279867</v>
      </c>
    </row>
    <row r="600" spans="1:14" x14ac:dyDescent="0.25">
      <c r="A600" s="68"/>
      <c r="B600" s="52" t="s">
        <v>26</v>
      </c>
      <c r="C600" s="36">
        <v>2</v>
      </c>
      <c r="D600" s="56">
        <v>0</v>
      </c>
      <c r="E600" s="90"/>
      <c r="F600" s="51">
        <v>0</v>
      </c>
      <c r="G600" s="42">
        <v>25</v>
      </c>
      <c r="H600" s="51">
        <f>F613*G600/100</f>
        <v>2942325</v>
      </c>
      <c r="I600" s="10">
        <f t="shared" ref="I600:I625" si="106">F600-H600</f>
        <v>-2942325</v>
      </c>
      <c r="J600" s="10"/>
      <c r="K600" s="10"/>
      <c r="L600" s="10"/>
      <c r="M600" s="10">
        <f>($L$7*$L$8*E598/$L$10)+($L$7*$L$9*D598/$L$11)</f>
        <v>24761619.882509869</v>
      </c>
      <c r="N600" s="73">
        <f t="shared" si="100"/>
        <v>24761619.882509869</v>
      </c>
    </row>
    <row r="601" spans="1:14" x14ac:dyDescent="0.25">
      <c r="A601" s="68"/>
      <c r="B601" s="52" t="s">
        <v>416</v>
      </c>
      <c r="C601" s="36">
        <v>4</v>
      </c>
      <c r="D601" s="56">
        <v>35.596600000000002</v>
      </c>
      <c r="E601" s="84">
        <v>1101</v>
      </c>
      <c r="F601" s="120">
        <v>239600</v>
      </c>
      <c r="G601" s="42">
        <v>100</v>
      </c>
      <c r="H601" s="51">
        <f t="shared" ref="H601:H625" si="107">F601*G601/100</f>
        <v>239600</v>
      </c>
      <c r="I601" s="10">
        <f t="shared" si="106"/>
        <v>0</v>
      </c>
      <c r="J601" s="10">
        <f t="shared" ref="J601:J625" si="108">F601/E601</f>
        <v>217.6203451407811</v>
      </c>
      <c r="K601" s="10">
        <f t="shared" ref="K601:K625" si="109">$J$11*$J$19-J601</f>
        <v>567.79296245155706</v>
      </c>
      <c r="L601" s="10">
        <f t="shared" ref="L601:L625" si="110">IF(K601&gt;0,$J$7*$J$8*(K601/$K$19),0)+$J$7*$J$9*(E601/$E$19)+$J$7*$J$10*(D601/$D$19)</f>
        <v>911515.36280491541</v>
      </c>
      <c r="M601" s="10"/>
      <c r="N601" s="73">
        <f t="shared" si="100"/>
        <v>911515.36280491541</v>
      </c>
    </row>
    <row r="602" spans="1:14" x14ac:dyDescent="0.25">
      <c r="A602" s="68"/>
      <c r="B602" s="52" t="s">
        <v>799</v>
      </c>
      <c r="C602" s="36">
        <v>4</v>
      </c>
      <c r="D602" s="56">
        <v>33.409199999999998</v>
      </c>
      <c r="E602" s="84">
        <v>919</v>
      </c>
      <c r="F602" s="120">
        <v>194190</v>
      </c>
      <c r="G602" s="42">
        <v>100</v>
      </c>
      <c r="H602" s="51">
        <f t="shared" si="107"/>
        <v>194190</v>
      </c>
      <c r="I602" s="10">
        <f t="shared" si="106"/>
        <v>0</v>
      </c>
      <c r="J602" s="10">
        <f t="shared" si="108"/>
        <v>211.30576713819369</v>
      </c>
      <c r="K602" s="10">
        <f t="shared" si="109"/>
        <v>574.10754045414444</v>
      </c>
      <c r="L602" s="10">
        <f t="shared" si="110"/>
        <v>893240.44361768442</v>
      </c>
      <c r="M602" s="10"/>
      <c r="N602" s="73">
        <f t="shared" si="100"/>
        <v>893240.44361768442</v>
      </c>
    </row>
    <row r="603" spans="1:14" x14ac:dyDescent="0.25">
      <c r="A603" s="68"/>
      <c r="B603" s="52" t="s">
        <v>417</v>
      </c>
      <c r="C603" s="36">
        <v>4</v>
      </c>
      <c r="D603" s="56">
        <v>65.508599999999987</v>
      </c>
      <c r="E603" s="84">
        <v>3948</v>
      </c>
      <c r="F603" s="120">
        <v>600210</v>
      </c>
      <c r="G603" s="42">
        <v>100</v>
      </c>
      <c r="H603" s="51">
        <f t="shared" si="107"/>
        <v>600210</v>
      </c>
      <c r="I603" s="10">
        <f t="shared" si="106"/>
        <v>0</v>
      </c>
      <c r="J603" s="10">
        <f t="shared" si="108"/>
        <v>152.02887537993922</v>
      </c>
      <c r="K603" s="10">
        <f t="shared" si="109"/>
        <v>633.38443221239891</v>
      </c>
      <c r="L603" s="10">
        <f t="shared" si="110"/>
        <v>1383844.5941162352</v>
      </c>
      <c r="M603" s="10"/>
      <c r="N603" s="73">
        <f t="shared" si="100"/>
        <v>1383844.5941162352</v>
      </c>
    </row>
    <row r="604" spans="1:14" s="32" customFormat="1" x14ac:dyDescent="0.25">
      <c r="A604" s="68"/>
      <c r="B604" s="52" t="s">
        <v>418</v>
      </c>
      <c r="C604" s="36">
        <v>4</v>
      </c>
      <c r="D604" s="56">
        <v>41.834899999999998</v>
      </c>
      <c r="E604" s="84">
        <v>1659</v>
      </c>
      <c r="F604" s="121">
        <v>785250</v>
      </c>
      <c r="G604" s="42">
        <v>100</v>
      </c>
      <c r="H604" s="51">
        <f t="shared" si="107"/>
        <v>785250</v>
      </c>
      <c r="I604" s="51">
        <f t="shared" si="106"/>
        <v>0</v>
      </c>
      <c r="J604" s="51">
        <f t="shared" si="108"/>
        <v>473.32730560578659</v>
      </c>
      <c r="K604" s="51">
        <f t="shared" si="109"/>
        <v>312.08600198655154</v>
      </c>
      <c r="L604" s="51">
        <f t="shared" si="110"/>
        <v>679666.60555636708</v>
      </c>
      <c r="M604" s="51"/>
      <c r="N604" s="126">
        <f t="shared" si="100"/>
        <v>679666.60555636708</v>
      </c>
    </row>
    <row r="605" spans="1:14" x14ac:dyDescent="0.25">
      <c r="A605" s="68"/>
      <c r="B605" s="52" t="s">
        <v>800</v>
      </c>
      <c r="C605" s="36">
        <v>4</v>
      </c>
      <c r="D605" s="56">
        <v>17.8841</v>
      </c>
      <c r="E605" s="84">
        <v>1151</v>
      </c>
      <c r="F605" s="120">
        <v>216680</v>
      </c>
      <c r="G605" s="42">
        <v>100</v>
      </c>
      <c r="H605" s="51">
        <f t="shared" si="107"/>
        <v>216680</v>
      </c>
      <c r="I605" s="10">
        <f t="shared" si="106"/>
        <v>0</v>
      </c>
      <c r="J605" s="10">
        <f t="shared" si="108"/>
        <v>188.25369244135535</v>
      </c>
      <c r="K605" s="10">
        <f t="shared" si="109"/>
        <v>597.15961515098275</v>
      </c>
      <c r="L605" s="10">
        <f t="shared" si="110"/>
        <v>899856.58850768197</v>
      </c>
      <c r="M605" s="10"/>
      <c r="N605" s="73">
        <f t="shared" si="100"/>
        <v>899856.58850768197</v>
      </c>
    </row>
    <row r="606" spans="1:14" x14ac:dyDescent="0.25">
      <c r="A606" s="68"/>
      <c r="B606" s="52" t="s">
        <v>419</v>
      </c>
      <c r="C606" s="36">
        <v>4</v>
      </c>
      <c r="D606" s="56">
        <v>32.975500000000004</v>
      </c>
      <c r="E606" s="84">
        <v>943</v>
      </c>
      <c r="F606" s="120">
        <v>310850</v>
      </c>
      <c r="G606" s="42">
        <v>100</v>
      </c>
      <c r="H606" s="51">
        <f t="shared" si="107"/>
        <v>310850</v>
      </c>
      <c r="I606" s="10">
        <f t="shared" si="106"/>
        <v>0</v>
      </c>
      <c r="J606" s="10">
        <f t="shared" si="108"/>
        <v>329.63944856839873</v>
      </c>
      <c r="K606" s="10">
        <f t="shared" si="109"/>
        <v>455.77385902393939</v>
      </c>
      <c r="L606" s="10">
        <f t="shared" si="110"/>
        <v>751076.90854432492</v>
      </c>
      <c r="M606" s="10"/>
      <c r="N606" s="73">
        <f t="shared" si="100"/>
        <v>751076.90854432492</v>
      </c>
    </row>
    <row r="607" spans="1:14" x14ac:dyDescent="0.25">
      <c r="A607" s="68"/>
      <c r="B607" s="52" t="s">
        <v>420</v>
      </c>
      <c r="C607" s="36">
        <v>4</v>
      </c>
      <c r="D607" s="56">
        <v>20.041899999999998</v>
      </c>
      <c r="E607" s="84">
        <v>969</v>
      </c>
      <c r="F607" s="120">
        <v>150800</v>
      </c>
      <c r="G607" s="42">
        <v>100</v>
      </c>
      <c r="H607" s="51">
        <f t="shared" si="107"/>
        <v>150800</v>
      </c>
      <c r="I607" s="10">
        <f t="shared" si="106"/>
        <v>0</v>
      </c>
      <c r="J607" s="10">
        <f t="shared" si="108"/>
        <v>155.62435500515997</v>
      </c>
      <c r="K607" s="10">
        <f t="shared" si="109"/>
        <v>629.78895258717819</v>
      </c>
      <c r="L607" s="10">
        <f t="shared" si="110"/>
        <v>926381.59359525191</v>
      </c>
      <c r="M607" s="10"/>
      <c r="N607" s="73">
        <f t="shared" si="100"/>
        <v>926381.59359525191</v>
      </c>
    </row>
    <row r="608" spans="1:14" x14ac:dyDescent="0.25">
      <c r="A608" s="68"/>
      <c r="B608" s="52" t="s">
        <v>421</v>
      </c>
      <c r="C608" s="36">
        <v>4</v>
      </c>
      <c r="D608" s="56">
        <v>27.4086</v>
      </c>
      <c r="E608" s="84">
        <v>1570</v>
      </c>
      <c r="F608" s="120">
        <v>221400</v>
      </c>
      <c r="G608" s="42">
        <v>100</v>
      </c>
      <c r="H608" s="51">
        <f t="shared" si="107"/>
        <v>221400</v>
      </c>
      <c r="I608" s="10">
        <f t="shared" si="106"/>
        <v>0</v>
      </c>
      <c r="J608" s="10">
        <f t="shared" si="108"/>
        <v>141.01910828025478</v>
      </c>
      <c r="K608" s="10">
        <f t="shared" si="109"/>
        <v>644.3941993120834</v>
      </c>
      <c r="L608" s="10">
        <f t="shared" si="110"/>
        <v>1030134.5798080263</v>
      </c>
      <c r="M608" s="10"/>
      <c r="N608" s="73">
        <f t="shared" si="100"/>
        <v>1030134.5798080263</v>
      </c>
    </row>
    <row r="609" spans="1:14" x14ac:dyDescent="0.25">
      <c r="A609" s="68"/>
      <c r="B609" s="52" t="s">
        <v>422</v>
      </c>
      <c r="C609" s="36">
        <v>4</v>
      </c>
      <c r="D609" s="56">
        <v>26.490100000000002</v>
      </c>
      <c r="E609" s="84">
        <v>1511</v>
      </c>
      <c r="F609" s="120">
        <v>320730</v>
      </c>
      <c r="G609" s="42">
        <v>100</v>
      </c>
      <c r="H609" s="51">
        <f t="shared" si="107"/>
        <v>320730</v>
      </c>
      <c r="I609" s="10">
        <f t="shared" si="106"/>
        <v>0</v>
      </c>
      <c r="J609" s="10">
        <f t="shared" si="108"/>
        <v>212.26340172071477</v>
      </c>
      <c r="K609" s="10">
        <f t="shared" si="109"/>
        <v>573.14990587162333</v>
      </c>
      <c r="L609" s="10">
        <f t="shared" si="110"/>
        <v>934748.26213631069</v>
      </c>
      <c r="M609" s="10"/>
      <c r="N609" s="73">
        <f t="shared" si="100"/>
        <v>934748.26213631069</v>
      </c>
    </row>
    <row r="610" spans="1:14" x14ac:dyDescent="0.25">
      <c r="A610" s="68"/>
      <c r="B610" s="52" t="s">
        <v>423</v>
      </c>
      <c r="C610" s="36">
        <v>4</v>
      </c>
      <c r="D610" s="56">
        <v>44.840200000000003</v>
      </c>
      <c r="E610" s="84">
        <v>3325</v>
      </c>
      <c r="F610" s="120">
        <v>595140</v>
      </c>
      <c r="G610" s="42">
        <v>100</v>
      </c>
      <c r="H610" s="51">
        <f t="shared" si="107"/>
        <v>595140</v>
      </c>
      <c r="I610" s="10">
        <f t="shared" si="106"/>
        <v>0</v>
      </c>
      <c r="J610" s="10">
        <f t="shared" si="108"/>
        <v>178.98947368421054</v>
      </c>
      <c r="K610" s="10">
        <f t="shared" si="109"/>
        <v>606.42383390812756</v>
      </c>
      <c r="L610" s="10">
        <f t="shared" si="110"/>
        <v>1223268.451682233</v>
      </c>
      <c r="M610" s="10"/>
      <c r="N610" s="73">
        <f t="shared" si="100"/>
        <v>1223268.451682233</v>
      </c>
    </row>
    <row r="611" spans="1:14" x14ac:dyDescent="0.25">
      <c r="A611" s="68"/>
      <c r="B611" s="52" t="s">
        <v>801</v>
      </c>
      <c r="C611" s="36">
        <v>4</v>
      </c>
      <c r="D611" s="56">
        <v>19.890900000000002</v>
      </c>
      <c r="E611" s="84">
        <v>999</v>
      </c>
      <c r="F611" s="120">
        <v>190800</v>
      </c>
      <c r="G611" s="42">
        <v>100</v>
      </c>
      <c r="H611" s="51">
        <f t="shared" si="107"/>
        <v>190800</v>
      </c>
      <c r="I611" s="10">
        <f t="shared" si="106"/>
        <v>0</v>
      </c>
      <c r="J611" s="10">
        <f t="shared" si="108"/>
        <v>190.99099099099098</v>
      </c>
      <c r="K611" s="10">
        <f t="shared" si="109"/>
        <v>594.42231660134712</v>
      </c>
      <c r="L611" s="10">
        <f t="shared" si="110"/>
        <v>886266.87518523482</v>
      </c>
      <c r="M611" s="10"/>
      <c r="N611" s="73">
        <f t="shared" si="100"/>
        <v>886266.87518523482</v>
      </c>
    </row>
    <row r="612" spans="1:14" x14ac:dyDescent="0.25">
      <c r="A612" s="68"/>
      <c r="B612" s="52" t="s">
        <v>424</v>
      </c>
      <c r="C612" s="36">
        <v>4</v>
      </c>
      <c r="D612" s="56">
        <v>27.044200000000004</v>
      </c>
      <c r="E612" s="84">
        <v>4319</v>
      </c>
      <c r="F612" s="120">
        <v>1604630</v>
      </c>
      <c r="G612" s="42">
        <v>100</v>
      </c>
      <c r="H612" s="51">
        <f t="shared" si="107"/>
        <v>1604630</v>
      </c>
      <c r="I612" s="10">
        <f t="shared" si="106"/>
        <v>0</v>
      </c>
      <c r="J612" s="10">
        <f t="shared" si="108"/>
        <v>371.52813151192407</v>
      </c>
      <c r="K612" s="10">
        <f t="shared" si="109"/>
        <v>413.88517608041406</v>
      </c>
      <c r="L612" s="10">
        <f t="shared" si="110"/>
        <v>1043179.1670011366</v>
      </c>
      <c r="M612" s="10"/>
      <c r="N612" s="73">
        <f t="shared" si="100"/>
        <v>1043179.1670011366</v>
      </c>
    </row>
    <row r="613" spans="1:14" x14ac:dyDescent="0.25">
      <c r="A613" s="68"/>
      <c r="B613" s="52" t="s">
        <v>895</v>
      </c>
      <c r="C613" s="36">
        <v>3</v>
      </c>
      <c r="D613" s="56">
        <v>34.136299999999999</v>
      </c>
      <c r="E613" s="84">
        <v>9705</v>
      </c>
      <c r="F613" s="120">
        <v>11769300</v>
      </c>
      <c r="G613" s="42">
        <v>50</v>
      </c>
      <c r="H613" s="51">
        <f t="shared" si="107"/>
        <v>5884650</v>
      </c>
      <c r="I613" s="10">
        <f t="shared" si="106"/>
        <v>5884650</v>
      </c>
      <c r="J613" s="10">
        <f t="shared" si="108"/>
        <v>1212.7047913446677</v>
      </c>
      <c r="K613" s="10">
        <f t="shared" si="109"/>
        <v>-427.29148375232955</v>
      </c>
      <c r="L613" s="10">
        <f t="shared" si="110"/>
        <v>1137664.1847387147</v>
      </c>
      <c r="M613" s="10"/>
      <c r="N613" s="73">
        <f t="shared" si="100"/>
        <v>1137664.1847387147</v>
      </c>
    </row>
    <row r="614" spans="1:14" x14ac:dyDescent="0.25">
      <c r="A614" s="68"/>
      <c r="B614" s="52" t="s">
        <v>425</v>
      </c>
      <c r="C614" s="36">
        <v>4</v>
      </c>
      <c r="D614" s="56">
        <v>18.03</v>
      </c>
      <c r="E614" s="84">
        <v>1163</v>
      </c>
      <c r="F614" s="120">
        <v>197120</v>
      </c>
      <c r="G614" s="42">
        <v>100</v>
      </c>
      <c r="H614" s="51">
        <f t="shared" si="107"/>
        <v>197120</v>
      </c>
      <c r="I614" s="10">
        <f t="shared" si="106"/>
        <v>0</v>
      </c>
      <c r="J614" s="10">
        <f t="shared" si="108"/>
        <v>169.49269131556321</v>
      </c>
      <c r="K614" s="10">
        <f t="shared" si="109"/>
        <v>615.92061627677492</v>
      </c>
      <c r="L614" s="10">
        <f t="shared" si="110"/>
        <v>924312.37069179083</v>
      </c>
      <c r="M614" s="10"/>
      <c r="N614" s="73">
        <f t="shared" si="100"/>
        <v>924312.37069179083</v>
      </c>
    </row>
    <row r="615" spans="1:14" x14ac:dyDescent="0.25">
      <c r="A615" s="68"/>
      <c r="B615" s="52" t="s">
        <v>426</v>
      </c>
      <c r="C615" s="36">
        <v>4</v>
      </c>
      <c r="D615" s="56">
        <v>19.073699999999999</v>
      </c>
      <c r="E615" s="84">
        <v>513</v>
      </c>
      <c r="F615" s="120">
        <v>72090</v>
      </c>
      <c r="G615" s="42">
        <v>100</v>
      </c>
      <c r="H615" s="51">
        <f t="shared" si="107"/>
        <v>72090</v>
      </c>
      <c r="I615" s="10">
        <f t="shared" si="106"/>
        <v>0</v>
      </c>
      <c r="J615" s="10">
        <f t="shared" si="108"/>
        <v>140.52631578947367</v>
      </c>
      <c r="K615" s="10">
        <f t="shared" si="109"/>
        <v>644.88699180286449</v>
      </c>
      <c r="L615" s="10">
        <f t="shared" si="110"/>
        <v>893116.03570069303</v>
      </c>
      <c r="M615" s="10"/>
      <c r="N615" s="73">
        <f t="shared" si="100"/>
        <v>893116.03570069303</v>
      </c>
    </row>
    <row r="616" spans="1:14" x14ac:dyDescent="0.25">
      <c r="A616" s="68"/>
      <c r="B616" s="52" t="s">
        <v>427</v>
      </c>
      <c r="C616" s="36">
        <v>4</v>
      </c>
      <c r="D616" s="56">
        <v>33.413400000000003</v>
      </c>
      <c r="E616" s="84">
        <v>1576</v>
      </c>
      <c r="F616" s="120">
        <v>707900</v>
      </c>
      <c r="G616" s="42">
        <v>100</v>
      </c>
      <c r="H616" s="51">
        <f t="shared" si="107"/>
        <v>707900</v>
      </c>
      <c r="I616" s="10">
        <f t="shared" si="106"/>
        <v>0</v>
      </c>
      <c r="J616" s="10">
        <f t="shared" si="108"/>
        <v>449.17512690355329</v>
      </c>
      <c r="K616" s="10">
        <f t="shared" si="109"/>
        <v>336.23818068878484</v>
      </c>
      <c r="L616" s="10">
        <f t="shared" si="110"/>
        <v>675073.57784345164</v>
      </c>
      <c r="M616" s="10"/>
      <c r="N616" s="73">
        <f t="shared" si="100"/>
        <v>675073.57784345164</v>
      </c>
    </row>
    <row r="617" spans="1:14" x14ac:dyDescent="0.25">
      <c r="A617" s="68"/>
      <c r="B617" s="52" t="s">
        <v>428</v>
      </c>
      <c r="C617" s="36">
        <v>4</v>
      </c>
      <c r="D617" s="56">
        <v>21.531500000000001</v>
      </c>
      <c r="E617" s="84">
        <v>1147</v>
      </c>
      <c r="F617" s="120">
        <v>128210</v>
      </c>
      <c r="G617" s="42">
        <v>100</v>
      </c>
      <c r="H617" s="51">
        <f t="shared" si="107"/>
        <v>128210</v>
      </c>
      <c r="I617" s="10">
        <f t="shared" si="106"/>
        <v>0</v>
      </c>
      <c r="J617" s="10">
        <f t="shared" si="108"/>
        <v>111.77855274629468</v>
      </c>
      <c r="K617" s="10">
        <f t="shared" si="109"/>
        <v>673.63475484604351</v>
      </c>
      <c r="L617" s="10">
        <f t="shared" si="110"/>
        <v>1002959.4019182114</v>
      </c>
      <c r="M617" s="10"/>
      <c r="N617" s="73">
        <f t="shared" si="100"/>
        <v>1002959.4019182114</v>
      </c>
    </row>
    <row r="618" spans="1:14" x14ac:dyDescent="0.25">
      <c r="A618" s="68"/>
      <c r="B618" s="52" t="s">
        <v>802</v>
      </c>
      <c r="C618" s="36">
        <v>4</v>
      </c>
      <c r="D618" s="56">
        <v>15.958699999999999</v>
      </c>
      <c r="E618" s="84">
        <v>955</v>
      </c>
      <c r="F618" s="120">
        <v>324190</v>
      </c>
      <c r="G618" s="42">
        <v>100</v>
      </c>
      <c r="H618" s="51">
        <f t="shared" si="107"/>
        <v>324190</v>
      </c>
      <c r="I618" s="10">
        <f t="shared" si="106"/>
        <v>0</v>
      </c>
      <c r="J618" s="10">
        <f t="shared" si="108"/>
        <v>339.46596858638742</v>
      </c>
      <c r="K618" s="10">
        <f t="shared" si="109"/>
        <v>445.94733900595071</v>
      </c>
      <c r="L618" s="10">
        <f t="shared" si="110"/>
        <v>689918.16902548552</v>
      </c>
      <c r="M618" s="10"/>
      <c r="N618" s="73">
        <f t="shared" si="100"/>
        <v>689918.16902548552</v>
      </c>
    </row>
    <row r="619" spans="1:14" x14ac:dyDescent="0.25">
      <c r="A619" s="68"/>
      <c r="B619" s="52" t="s">
        <v>429</v>
      </c>
      <c r="C619" s="36">
        <v>4</v>
      </c>
      <c r="D619" s="56">
        <v>26.119699999999998</v>
      </c>
      <c r="E619" s="84">
        <v>958</v>
      </c>
      <c r="F619" s="120">
        <v>195660</v>
      </c>
      <c r="G619" s="42">
        <v>100</v>
      </c>
      <c r="H619" s="51">
        <f t="shared" si="107"/>
        <v>195660</v>
      </c>
      <c r="I619" s="10">
        <f t="shared" si="106"/>
        <v>0</v>
      </c>
      <c r="J619" s="10">
        <f t="shared" si="108"/>
        <v>204.23799582463465</v>
      </c>
      <c r="K619" s="10">
        <f t="shared" si="109"/>
        <v>581.17531176770353</v>
      </c>
      <c r="L619" s="10">
        <f t="shared" si="110"/>
        <v>884326.99737340212</v>
      </c>
      <c r="M619" s="10"/>
      <c r="N619" s="73">
        <f t="shared" si="100"/>
        <v>884326.99737340212</v>
      </c>
    </row>
    <row r="620" spans="1:14" x14ac:dyDescent="0.25">
      <c r="A620" s="68"/>
      <c r="B620" s="52" t="s">
        <v>430</v>
      </c>
      <c r="C620" s="36">
        <v>4</v>
      </c>
      <c r="D620" s="56">
        <v>18.863699999999998</v>
      </c>
      <c r="E620" s="84">
        <v>1030</v>
      </c>
      <c r="F620" s="120">
        <v>229000</v>
      </c>
      <c r="G620" s="42">
        <v>100</v>
      </c>
      <c r="H620" s="51">
        <f t="shared" si="107"/>
        <v>229000</v>
      </c>
      <c r="I620" s="10">
        <f t="shared" si="106"/>
        <v>0</v>
      </c>
      <c r="J620" s="10">
        <f t="shared" si="108"/>
        <v>222.33009708737865</v>
      </c>
      <c r="K620" s="10">
        <f t="shared" si="109"/>
        <v>563.08321050495942</v>
      </c>
      <c r="L620" s="10">
        <f t="shared" si="110"/>
        <v>848539.17094338359</v>
      </c>
      <c r="M620" s="10"/>
      <c r="N620" s="73">
        <f t="shared" si="100"/>
        <v>848539.17094338359</v>
      </c>
    </row>
    <row r="621" spans="1:14" x14ac:dyDescent="0.25">
      <c r="A621" s="68"/>
      <c r="B621" s="52" t="s">
        <v>431</v>
      </c>
      <c r="C621" s="36">
        <v>4</v>
      </c>
      <c r="D621" s="56">
        <v>38.705500000000001</v>
      </c>
      <c r="E621" s="84">
        <v>2355</v>
      </c>
      <c r="F621" s="120">
        <v>684380</v>
      </c>
      <c r="G621" s="42">
        <v>100</v>
      </c>
      <c r="H621" s="51">
        <f t="shared" si="107"/>
        <v>684380</v>
      </c>
      <c r="I621" s="10">
        <f t="shared" si="106"/>
        <v>0</v>
      </c>
      <c r="J621" s="10">
        <f t="shared" si="108"/>
        <v>290.60721868365181</v>
      </c>
      <c r="K621" s="10">
        <f t="shared" si="109"/>
        <v>494.80608890868632</v>
      </c>
      <c r="L621" s="10">
        <f t="shared" si="110"/>
        <v>966177.89670035231</v>
      </c>
      <c r="M621" s="10"/>
      <c r="N621" s="73">
        <f t="shared" si="100"/>
        <v>966177.89670035231</v>
      </c>
    </row>
    <row r="622" spans="1:14" x14ac:dyDescent="0.25">
      <c r="A622" s="68"/>
      <c r="B622" s="52" t="s">
        <v>432</v>
      </c>
      <c r="C622" s="36">
        <v>4</v>
      </c>
      <c r="D622" s="56">
        <v>28.945799999999998</v>
      </c>
      <c r="E622" s="84">
        <v>1492</v>
      </c>
      <c r="F622" s="120">
        <v>377410</v>
      </c>
      <c r="G622" s="42">
        <v>100</v>
      </c>
      <c r="H622" s="51">
        <f t="shared" si="107"/>
        <v>377410</v>
      </c>
      <c r="I622" s="10">
        <f t="shared" si="106"/>
        <v>0</v>
      </c>
      <c r="J622" s="10">
        <f t="shared" si="108"/>
        <v>252.95576407506704</v>
      </c>
      <c r="K622" s="10">
        <f t="shared" si="109"/>
        <v>532.45754351727112</v>
      </c>
      <c r="L622" s="10">
        <f t="shared" si="110"/>
        <v>890685.93259769864</v>
      </c>
      <c r="M622" s="10"/>
      <c r="N622" s="73">
        <f t="shared" si="100"/>
        <v>890685.93259769864</v>
      </c>
    </row>
    <row r="623" spans="1:14" x14ac:dyDescent="0.25">
      <c r="A623" s="68"/>
      <c r="B623" s="52" t="s">
        <v>172</v>
      </c>
      <c r="C623" s="36">
        <v>4</v>
      </c>
      <c r="D623" s="56">
        <v>53.652200000000001</v>
      </c>
      <c r="E623" s="84">
        <v>3190</v>
      </c>
      <c r="F623" s="120">
        <v>449790</v>
      </c>
      <c r="G623" s="42">
        <v>100</v>
      </c>
      <c r="H623" s="51">
        <f t="shared" si="107"/>
        <v>449790</v>
      </c>
      <c r="I623" s="10">
        <f t="shared" si="106"/>
        <v>0</v>
      </c>
      <c r="J623" s="10">
        <f t="shared" si="108"/>
        <v>141</v>
      </c>
      <c r="K623" s="10">
        <f t="shared" si="109"/>
        <v>644.41330759233813</v>
      </c>
      <c r="L623" s="10">
        <f t="shared" si="110"/>
        <v>1281068.0856884802</v>
      </c>
      <c r="M623" s="10"/>
      <c r="N623" s="73">
        <f t="shared" si="100"/>
        <v>1281068.0856884802</v>
      </c>
    </row>
    <row r="624" spans="1:14" x14ac:dyDescent="0.25">
      <c r="A624" s="68"/>
      <c r="B624" s="52" t="s">
        <v>433</v>
      </c>
      <c r="C624" s="36">
        <v>4</v>
      </c>
      <c r="D624" s="56">
        <v>29.088600000000003</v>
      </c>
      <c r="E624" s="84">
        <v>742</v>
      </c>
      <c r="F624" s="120">
        <v>133760</v>
      </c>
      <c r="G624" s="42">
        <v>100</v>
      </c>
      <c r="H624" s="51">
        <f t="shared" si="107"/>
        <v>133760</v>
      </c>
      <c r="I624" s="10">
        <f t="shared" si="106"/>
        <v>0</v>
      </c>
      <c r="J624" s="10">
        <f t="shared" si="108"/>
        <v>180.26954177897574</v>
      </c>
      <c r="K624" s="10">
        <f t="shared" si="109"/>
        <v>605.14376581336239</v>
      </c>
      <c r="L624" s="10">
        <f t="shared" si="110"/>
        <v>899131.60765302484</v>
      </c>
      <c r="M624" s="10"/>
      <c r="N624" s="73">
        <f t="shared" si="100"/>
        <v>899131.60765302484</v>
      </c>
    </row>
    <row r="625" spans="1:14" x14ac:dyDescent="0.25">
      <c r="A625" s="68"/>
      <c r="B625" s="52" t="s">
        <v>803</v>
      </c>
      <c r="C625" s="36">
        <v>4</v>
      </c>
      <c r="D625" s="56">
        <v>34.2898</v>
      </c>
      <c r="E625" s="84">
        <v>1163</v>
      </c>
      <c r="F625" s="120">
        <v>161230</v>
      </c>
      <c r="G625" s="42">
        <v>100</v>
      </c>
      <c r="H625" s="51">
        <f t="shared" si="107"/>
        <v>161230</v>
      </c>
      <c r="I625" s="10">
        <f t="shared" si="106"/>
        <v>0</v>
      </c>
      <c r="J625" s="10">
        <f t="shared" si="108"/>
        <v>138.63284608770422</v>
      </c>
      <c r="K625" s="10">
        <f t="shared" si="109"/>
        <v>646.78046150463388</v>
      </c>
      <c r="L625" s="10">
        <f t="shared" si="110"/>
        <v>1010000.2678497816</v>
      </c>
      <c r="M625" s="10"/>
      <c r="N625" s="73">
        <f t="shared" si="100"/>
        <v>1010000.2678497816</v>
      </c>
    </row>
    <row r="626" spans="1:14" x14ac:dyDescent="0.25">
      <c r="A626" s="68"/>
      <c r="B626" s="4"/>
      <c r="C626" s="4"/>
      <c r="D626" s="56">
        <v>0</v>
      </c>
      <c r="E626" s="86"/>
      <c r="F626" s="74"/>
      <c r="G626" s="42"/>
      <c r="H626" s="74"/>
      <c r="I626" s="75"/>
      <c r="J626" s="75"/>
      <c r="K626" s="10"/>
      <c r="L626" s="10"/>
      <c r="M626" s="10"/>
      <c r="N626" s="73"/>
    </row>
    <row r="627" spans="1:14" x14ac:dyDescent="0.25">
      <c r="A627" s="71" t="s">
        <v>434</v>
      </c>
      <c r="B627" s="44" t="s">
        <v>2</v>
      </c>
      <c r="C627" s="45"/>
      <c r="D627" s="3">
        <v>629.01580000000001</v>
      </c>
      <c r="E627" s="87">
        <f>E628</f>
        <v>57227</v>
      </c>
      <c r="F627" s="38">
        <v>0</v>
      </c>
      <c r="G627" s="42"/>
      <c r="H627" s="38">
        <f>H629</f>
        <v>3478690</v>
      </c>
      <c r="I627" s="8">
        <f>I629</f>
        <v>-3478690</v>
      </c>
      <c r="J627" s="8"/>
      <c r="K627" s="10"/>
      <c r="L627" s="10"/>
      <c r="M627" s="9">
        <f>M629</f>
        <v>25212093.071361378</v>
      </c>
      <c r="N627" s="69">
        <f t="shared" si="100"/>
        <v>25212093.071361378</v>
      </c>
    </row>
    <row r="628" spans="1:14" x14ac:dyDescent="0.25">
      <c r="A628" s="71" t="s">
        <v>434</v>
      </c>
      <c r="B628" s="44" t="s">
        <v>3</v>
      </c>
      <c r="C628" s="45"/>
      <c r="D628" s="3">
        <v>629.01580000000001</v>
      </c>
      <c r="E628" s="87">
        <f>SUM(E630:E652)</f>
        <v>57227</v>
      </c>
      <c r="F628" s="38">
        <f>SUM(F630:F652)</f>
        <v>21481500</v>
      </c>
      <c r="G628" s="42"/>
      <c r="H628" s="38">
        <f>SUM(H630:H652)</f>
        <v>14524120</v>
      </c>
      <c r="I628" s="8">
        <f>SUM(I630:I652)</f>
        <v>6957380</v>
      </c>
      <c r="J628" s="8"/>
      <c r="K628" s="10"/>
      <c r="L628" s="8">
        <f>SUM(L630:L652)</f>
        <v>24071383.749012977</v>
      </c>
      <c r="M628" s="10"/>
      <c r="N628" s="69">
        <f t="shared" si="100"/>
        <v>24071383.749012977</v>
      </c>
    </row>
    <row r="629" spans="1:14" x14ac:dyDescent="0.25">
      <c r="A629" s="68"/>
      <c r="B629" s="52" t="s">
        <v>26</v>
      </c>
      <c r="C629" s="36">
        <v>2</v>
      </c>
      <c r="D629" s="56">
        <v>0</v>
      </c>
      <c r="E629" s="90"/>
      <c r="F629" s="51">
        <v>0</v>
      </c>
      <c r="G629" s="42">
        <v>25</v>
      </c>
      <c r="H629" s="51">
        <f>F645*G629/100</f>
        <v>3478690</v>
      </c>
      <c r="I629" s="10">
        <f t="shared" ref="I629:I652" si="111">F629-H629</f>
        <v>-3478690</v>
      </c>
      <c r="J629" s="10"/>
      <c r="K629" s="10"/>
      <c r="L629" s="10"/>
      <c r="M629" s="10">
        <f>($L$7*$L$8*E627/$L$10)+($L$7*$L$9*D627/$L$11)</f>
        <v>25212093.071361378</v>
      </c>
      <c r="N629" s="73">
        <f t="shared" ref="N629:N692" si="112">L629+M629</f>
        <v>25212093.071361378</v>
      </c>
    </row>
    <row r="630" spans="1:14" x14ac:dyDescent="0.25">
      <c r="A630" s="68"/>
      <c r="B630" s="52" t="s">
        <v>804</v>
      </c>
      <c r="C630" s="36">
        <v>4</v>
      </c>
      <c r="D630" s="56">
        <v>16.8704</v>
      </c>
      <c r="E630" s="84">
        <v>2213</v>
      </c>
      <c r="F630" s="120">
        <v>288080</v>
      </c>
      <c r="G630" s="42">
        <v>100</v>
      </c>
      <c r="H630" s="51">
        <f t="shared" ref="H630:H652" si="113">F630*G630/100</f>
        <v>288080</v>
      </c>
      <c r="I630" s="10">
        <f t="shared" si="111"/>
        <v>0</v>
      </c>
      <c r="J630" s="10">
        <f t="shared" ref="J630:J652" si="114">F630/E630</f>
        <v>130.17623136014461</v>
      </c>
      <c r="K630" s="10">
        <f t="shared" ref="K630:K652" si="115">$J$11*$J$19-J630</f>
        <v>655.23707623219354</v>
      </c>
      <c r="L630" s="10">
        <f t="shared" ref="L630:L652" si="116">IF(K630&gt;0,$J$7*$J$8*(K630/$K$19),0)+$J$7*$J$9*(E630/$E$19)+$J$7*$J$10*(D630/$D$19)</f>
        <v>1080645.8243245443</v>
      </c>
      <c r="M630" s="10"/>
      <c r="N630" s="73">
        <f t="shared" si="112"/>
        <v>1080645.8243245443</v>
      </c>
    </row>
    <row r="631" spans="1:14" x14ac:dyDescent="0.25">
      <c r="A631" s="68"/>
      <c r="B631" s="52" t="s">
        <v>435</v>
      </c>
      <c r="C631" s="36">
        <v>4</v>
      </c>
      <c r="D631" s="56">
        <v>26.722299999999997</v>
      </c>
      <c r="E631" s="84">
        <v>2405</v>
      </c>
      <c r="F631" s="120">
        <v>291580</v>
      </c>
      <c r="G631" s="42">
        <v>100</v>
      </c>
      <c r="H631" s="51">
        <f t="shared" si="113"/>
        <v>291580</v>
      </c>
      <c r="I631" s="10">
        <f t="shared" si="111"/>
        <v>0</v>
      </c>
      <c r="J631" s="10">
        <f t="shared" si="114"/>
        <v>121.23908523908524</v>
      </c>
      <c r="K631" s="10">
        <f t="shared" si="115"/>
        <v>664.17422235325284</v>
      </c>
      <c r="L631" s="10">
        <f t="shared" si="116"/>
        <v>1141234.5537989859</v>
      </c>
      <c r="M631" s="10"/>
      <c r="N631" s="73">
        <f t="shared" si="112"/>
        <v>1141234.5537989859</v>
      </c>
    </row>
    <row r="632" spans="1:14" x14ac:dyDescent="0.25">
      <c r="A632" s="68"/>
      <c r="B632" s="52" t="s">
        <v>436</v>
      </c>
      <c r="C632" s="36">
        <v>4</v>
      </c>
      <c r="D632" s="56">
        <v>13.170299999999999</v>
      </c>
      <c r="E632" s="84">
        <v>842</v>
      </c>
      <c r="F632" s="120">
        <v>197640</v>
      </c>
      <c r="G632" s="42">
        <v>100</v>
      </c>
      <c r="H632" s="51">
        <f t="shared" si="113"/>
        <v>197640</v>
      </c>
      <c r="I632" s="10">
        <f t="shared" si="111"/>
        <v>0</v>
      </c>
      <c r="J632" s="10">
        <f t="shared" si="114"/>
        <v>234.7268408551069</v>
      </c>
      <c r="K632" s="10">
        <f t="shared" si="115"/>
        <v>550.68646673723129</v>
      </c>
      <c r="L632" s="10">
        <f t="shared" si="116"/>
        <v>796532.0512494276</v>
      </c>
      <c r="M632" s="10"/>
      <c r="N632" s="73">
        <f t="shared" si="112"/>
        <v>796532.0512494276</v>
      </c>
    </row>
    <row r="633" spans="1:14" x14ac:dyDescent="0.25">
      <c r="A633" s="68"/>
      <c r="B633" s="52" t="s">
        <v>437</v>
      </c>
      <c r="C633" s="36">
        <v>4</v>
      </c>
      <c r="D633" s="56">
        <v>49.860100000000003</v>
      </c>
      <c r="E633" s="84">
        <v>3562</v>
      </c>
      <c r="F633" s="120">
        <v>385910</v>
      </c>
      <c r="G633" s="42">
        <v>100</v>
      </c>
      <c r="H633" s="51">
        <f t="shared" si="113"/>
        <v>385910</v>
      </c>
      <c r="I633" s="10">
        <f t="shared" si="111"/>
        <v>0</v>
      </c>
      <c r="J633" s="10">
        <f t="shared" si="114"/>
        <v>108.34081976417743</v>
      </c>
      <c r="K633" s="10">
        <f t="shared" si="115"/>
        <v>677.07248782816066</v>
      </c>
      <c r="L633" s="10">
        <f t="shared" si="116"/>
        <v>1349118.1315948491</v>
      </c>
      <c r="M633" s="10"/>
      <c r="N633" s="73">
        <f t="shared" si="112"/>
        <v>1349118.1315948491</v>
      </c>
    </row>
    <row r="634" spans="1:14" x14ac:dyDescent="0.25">
      <c r="A634" s="68"/>
      <c r="B634" s="52" t="s">
        <v>438</v>
      </c>
      <c r="C634" s="36">
        <v>4</v>
      </c>
      <c r="D634" s="56">
        <v>15.717600000000001</v>
      </c>
      <c r="E634" s="84">
        <v>972</v>
      </c>
      <c r="F634" s="120">
        <v>148780</v>
      </c>
      <c r="G634" s="42">
        <v>100</v>
      </c>
      <c r="H634" s="51">
        <f t="shared" si="113"/>
        <v>148780</v>
      </c>
      <c r="I634" s="10">
        <f t="shared" si="111"/>
        <v>0</v>
      </c>
      <c r="J634" s="10">
        <f t="shared" si="114"/>
        <v>153.06584362139918</v>
      </c>
      <c r="K634" s="10">
        <f t="shared" si="115"/>
        <v>632.34746397093897</v>
      </c>
      <c r="L634" s="10">
        <f t="shared" si="116"/>
        <v>916962.87264115852</v>
      </c>
      <c r="M634" s="10"/>
      <c r="N634" s="73">
        <f t="shared" si="112"/>
        <v>916962.87264115852</v>
      </c>
    </row>
    <row r="635" spans="1:14" x14ac:dyDescent="0.25">
      <c r="A635" s="68"/>
      <c r="B635" s="52" t="s">
        <v>439</v>
      </c>
      <c r="C635" s="36">
        <v>4</v>
      </c>
      <c r="D635" s="56">
        <v>28.387500000000003</v>
      </c>
      <c r="E635" s="84">
        <v>1807</v>
      </c>
      <c r="F635" s="120">
        <v>261900</v>
      </c>
      <c r="G635" s="42">
        <v>100</v>
      </c>
      <c r="H635" s="51">
        <f t="shared" si="113"/>
        <v>261900</v>
      </c>
      <c r="I635" s="10">
        <f t="shared" si="111"/>
        <v>0</v>
      </c>
      <c r="J635" s="10">
        <f t="shared" si="114"/>
        <v>144.93635860542335</v>
      </c>
      <c r="K635" s="10">
        <f t="shared" si="115"/>
        <v>640.47694898691475</v>
      </c>
      <c r="L635" s="10">
        <f t="shared" si="116"/>
        <v>1053599.8731201661</v>
      </c>
      <c r="M635" s="10"/>
      <c r="N635" s="73">
        <f t="shared" si="112"/>
        <v>1053599.8731201661</v>
      </c>
    </row>
    <row r="636" spans="1:14" x14ac:dyDescent="0.25">
      <c r="A636" s="68"/>
      <c r="B636" s="52" t="s">
        <v>440</v>
      </c>
      <c r="C636" s="36">
        <v>4</v>
      </c>
      <c r="D636" s="56">
        <v>5.9548000000000005</v>
      </c>
      <c r="E636" s="84">
        <v>1201</v>
      </c>
      <c r="F636" s="120">
        <v>223510</v>
      </c>
      <c r="G636" s="42">
        <v>100</v>
      </c>
      <c r="H636" s="51">
        <f t="shared" si="113"/>
        <v>223510</v>
      </c>
      <c r="I636" s="10">
        <f t="shared" si="111"/>
        <v>0</v>
      </c>
      <c r="J636" s="10">
        <f t="shared" si="114"/>
        <v>186.10324729392173</v>
      </c>
      <c r="K636" s="10">
        <f t="shared" si="115"/>
        <v>599.31006029841637</v>
      </c>
      <c r="L636" s="10">
        <f t="shared" si="116"/>
        <v>872379.97807700885</v>
      </c>
      <c r="M636" s="10"/>
      <c r="N636" s="73">
        <f t="shared" si="112"/>
        <v>872379.97807700885</v>
      </c>
    </row>
    <row r="637" spans="1:14" x14ac:dyDescent="0.25">
      <c r="A637" s="68"/>
      <c r="B637" s="52" t="s">
        <v>441</v>
      </c>
      <c r="C637" s="36">
        <v>4</v>
      </c>
      <c r="D637" s="56">
        <v>8.7255999999999982</v>
      </c>
      <c r="E637" s="84">
        <v>894</v>
      </c>
      <c r="F637" s="120">
        <v>131840</v>
      </c>
      <c r="G637" s="42">
        <v>100</v>
      </c>
      <c r="H637" s="51">
        <f t="shared" si="113"/>
        <v>131840</v>
      </c>
      <c r="I637" s="10">
        <f t="shared" si="111"/>
        <v>0</v>
      </c>
      <c r="J637" s="10">
        <f t="shared" si="114"/>
        <v>147.47203579418345</v>
      </c>
      <c r="K637" s="10">
        <f t="shared" si="115"/>
        <v>637.94127179815473</v>
      </c>
      <c r="L637" s="10">
        <f t="shared" si="116"/>
        <v>894652.86078686302</v>
      </c>
      <c r="M637" s="10"/>
      <c r="N637" s="73">
        <f t="shared" si="112"/>
        <v>894652.86078686302</v>
      </c>
    </row>
    <row r="638" spans="1:14" x14ac:dyDescent="0.25">
      <c r="A638" s="68"/>
      <c r="B638" s="52" t="s">
        <v>442</v>
      </c>
      <c r="C638" s="36">
        <v>4</v>
      </c>
      <c r="D638" s="56">
        <v>37.560200000000002</v>
      </c>
      <c r="E638" s="84">
        <v>3858</v>
      </c>
      <c r="F638" s="120">
        <v>520370</v>
      </c>
      <c r="G638" s="42">
        <v>100</v>
      </c>
      <c r="H638" s="51">
        <f t="shared" si="113"/>
        <v>520370</v>
      </c>
      <c r="I638" s="10">
        <f t="shared" si="111"/>
        <v>0</v>
      </c>
      <c r="J638" s="10">
        <f t="shared" si="114"/>
        <v>134.88076723691032</v>
      </c>
      <c r="K638" s="10">
        <f t="shared" si="115"/>
        <v>650.53254035542784</v>
      </c>
      <c r="L638" s="10">
        <f t="shared" si="116"/>
        <v>1312031.8730932127</v>
      </c>
      <c r="M638" s="10"/>
      <c r="N638" s="73">
        <f t="shared" si="112"/>
        <v>1312031.8730932127</v>
      </c>
    </row>
    <row r="639" spans="1:14" x14ac:dyDescent="0.25">
      <c r="A639" s="68"/>
      <c r="B639" s="52" t="s">
        <v>443</v>
      </c>
      <c r="C639" s="36">
        <v>4</v>
      </c>
      <c r="D639" s="56">
        <v>16.395299999999999</v>
      </c>
      <c r="E639" s="84">
        <v>1605</v>
      </c>
      <c r="F639" s="120">
        <v>164310</v>
      </c>
      <c r="G639" s="42">
        <v>100</v>
      </c>
      <c r="H639" s="51">
        <f t="shared" si="113"/>
        <v>164310</v>
      </c>
      <c r="I639" s="10">
        <f t="shared" si="111"/>
        <v>0</v>
      </c>
      <c r="J639" s="10">
        <f t="shared" si="114"/>
        <v>102.37383177570094</v>
      </c>
      <c r="K639" s="10">
        <f t="shared" si="115"/>
        <v>683.03947581663715</v>
      </c>
      <c r="L639" s="10">
        <f t="shared" si="116"/>
        <v>1048013.488918801</v>
      </c>
      <c r="M639" s="10"/>
      <c r="N639" s="73">
        <f t="shared" si="112"/>
        <v>1048013.488918801</v>
      </c>
    </row>
    <row r="640" spans="1:14" x14ac:dyDescent="0.25">
      <c r="A640" s="68"/>
      <c r="B640" s="52" t="s">
        <v>444</v>
      </c>
      <c r="C640" s="36">
        <v>4</v>
      </c>
      <c r="D640" s="56">
        <v>13.850899999999999</v>
      </c>
      <c r="E640" s="84">
        <v>1030</v>
      </c>
      <c r="F640" s="120">
        <v>496910</v>
      </c>
      <c r="G640" s="42">
        <v>100</v>
      </c>
      <c r="H640" s="51">
        <f t="shared" si="113"/>
        <v>496910</v>
      </c>
      <c r="I640" s="10">
        <f t="shared" si="111"/>
        <v>0</v>
      </c>
      <c r="J640" s="10">
        <f t="shared" si="114"/>
        <v>482.43689320388347</v>
      </c>
      <c r="K640" s="10">
        <f t="shared" si="115"/>
        <v>302.97641438845466</v>
      </c>
      <c r="L640" s="10">
        <f t="shared" si="116"/>
        <v>518365.33842801844</v>
      </c>
      <c r="M640" s="10"/>
      <c r="N640" s="73">
        <f t="shared" si="112"/>
        <v>518365.33842801844</v>
      </c>
    </row>
    <row r="641" spans="1:14" x14ac:dyDescent="0.25">
      <c r="A641" s="68"/>
      <c r="B641" s="52" t="s">
        <v>445</v>
      </c>
      <c r="C641" s="36">
        <v>4</v>
      </c>
      <c r="D641" s="56">
        <v>23.948</v>
      </c>
      <c r="E641" s="84">
        <v>1880</v>
      </c>
      <c r="F641" s="120">
        <v>538570</v>
      </c>
      <c r="G641" s="42">
        <v>100</v>
      </c>
      <c r="H641" s="51">
        <f t="shared" si="113"/>
        <v>538570</v>
      </c>
      <c r="I641" s="10">
        <f t="shared" si="111"/>
        <v>0</v>
      </c>
      <c r="J641" s="10">
        <f t="shared" si="114"/>
        <v>286.47340425531917</v>
      </c>
      <c r="K641" s="10">
        <f t="shared" si="115"/>
        <v>498.93990333701896</v>
      </c>
      <c r="L641" s="10">
        <f t="shared" si="116"/>
        <v>876647.9248728794</v>
      </c>
      <c r="M641" s="10"/>
      <c r="N641" s="73">
        <f t="shared" si="112"/>
        <v>876647.9248728794</v>
      </c>
    </row>
    <row r="642" spans="1:14" x14ac:dyDescent="0.25">
      <c r="A642" s="68"/>
      <c r="B642" s="52" t="s">
        <v>446</v>
      </c>
      <c r="C642" s="36">
        <v>4</v>
      </c>
      <c r="D642" s="56">
        <v>21.0716</v>
      </c>
      <c r="E642" s="84">
        <v>1824</v>
      </c>
      <c r="F642" s="120">
        <v>317430</v>
      </c>
      <c r="G642" s="42">
        <v>100</v>
      </c>
      <c r="H642" s="51">
        <f t="shared" si="113"/>
        <v>317430</v>
      </c>
      <c r="I642" s="10">
        <f t="shared" si="111"/>
        <v>0</v>
      </c>
      <c r="J642" s="10">
        <f t="shared" si="114"/>
        <v>174.02960526315789</v>
      </c>
      <c r="K642" s="10">
        <f t="shared" si="115"/>
        <v>611.38370232918021</v>
      </c>
      <c r="L642" s="10">
        <f t="shared" si="116"/>
        <v>998426.20905796415</v>
      </c>
      <c r="M642" s="10"/>
      <c r="N642" s="73">
        <f t="shared" si="112"/>
        <v>998426.20905796415</v>
      </c>
    </row>
    <row r="643" spans="1:14" x14ac:dyDescent="0.25">
      <c r="A643" s="68"/>
      <c r="B643" s="52" t="s">
        <v>447</v>
      </c>
      <c r="C643" s="36">
        <v>4</v>
      </c>
      <c r="D643" s="56">
        <v>22.115600000000001</v>
      </c>
      <c r="E643" s="84">
        <v>2307</v>
      </c>
      <c r="F643" s="120">
        <v>366050</v>
      </c>
      <c r="G643" s="42">
        <v>100</v>
      </c>
      <c r="H643" s="51">
        <f t="shared" si="113"/>
        <v>366050</v>
      </c>
      <c r="I643" s="10">
        <f t="shared" si="111"/>
        <v>0</v>
      </c>
      <c r="J643" s="10">
        <f t="shared" si="114"/>
        <v>158.66926744690073</v>
      </c>
      <c r="K643" s="10">
        <f t="shared" si="115"/>
        <v>626.74404014543734</v>
      </c>
      <c r="L643" s="10">
        <f t="shared" si="116"/>
        <v>1071720.1018918555</v>
      </c>
      <c r="M643" s="10"/>
      <c r="N643" s="73">
        <f t="shared" si="112"/>
        <v>1071720.1018918555</v>
      </c>
    </row>
    <row r="644" spans="1:14" x14ac:dyDescent="0.25">
      <c r="A644" s="68"/>
      <c r="B644" s="52" t="s">
        <v>448</v>
      </c>
      <c r="C644" s="36">
        <v>4</v>
      </c>
      <c r="D644" s="56">
        <v>43.943700000000007</v>
      </c>
      <c r="E644" s="84">
        <v>2614</v>
      </c>
      <c r="F644" s="120">
        <v>269320</v>
      </c>
      <c r="G644" s="42">
        <v>100</v>
      </c>
      <c r="H644" s="51">
        <f t="shared" si="113"/>
        <v>269320</v>
      </c>
      <c r="I644" s="10">
        <f t="shared" si="111"/>
        <v>0</v>
      </c>
      <c r="J644" s="10">
        <f t="shared" si="114"/>
        <v>103.02983932670237</v>
      </c>
      <c r="K644" s="10">
        <f t="shared" si="115"/>
        <v>682.38346826563577</v>
      </c>
      <c r="L644" s="10">
        <f t="shared" si="116"/>
        <v>1236760.3802535699</v>
      </c>
      <c r="M644" s="10"/>
      <c r="N644" s="73">
        <f t="shared" si="112"/>
        <v>1236760.3802535699</v>
      </c>
    </row>
    <row r="645" spans="1:14" x14ac:dyDescent="0.25">
      <c r="A645" s="68"/>
      <c r="B645" s="52" t="s">
        <v>896</v>
      </c>
      <c r="C645" s="36">
        <v>3</v>
      </c>
      <c r="D645" s="56">
        <v>92.032000000000011</v>
      </c>
      <c r="E645" s="84">
        <v>11195</v>
      </c>
      <c r="F645" s="120">
        <v>13914760</v>
      </c>
      <c r="G645" s="42">
        <v>50</v>
      </c>
      <c r="H645" s="51">
        <f t="shared" si="113"/>
        <v>6957380</v>
      </c>
      <c r="I645" s="10">
        <f t="shared" si="111"/>
        <v>6957380</v>
      </c>
      <c r="J645" s="10">
        <f t="shared" si="114"/>
        <v>1242.9441715051362</v>
      </c>
      <c r="K645" s="10">
        <f t="shared" si="115"/>
        <v>-457.53086391279805</v>
      </c>
      <c r="L645" s="10">
        <f t="shared" si="116"/>
        <v>1468679.3202725095</v>
      </c>
      <c r="M645" s="10"/>
      <c r="N645" s="73">
        <f t="shared" si="112"/>
        <v>1468679.3202725095</v>
      </c>
    </row>
    <row r="646" spans="1:14" x14ac:dyDescent="0.25">
      <c r="A646" s="68"/>
      <c r="B646" s="52" t="s">
        <v>449</v>
      </c>
      <c r="C646" s="36">
        <v>4</v>
      </c>
      <c r="D646" s="56">
        <v>38.2607</v>
      </c>
      <c r="E646" s="84">
        <v>2905</v>
      </c>
      <c r="F646" s="120">
        <v>651700</v>
      </c>
      <c r="G646" s="42">
        <v>100</v>
      </c>
      <c r="H646" s="51">
        <f t="shared" si="113"/>
        <v>651700</v>
      </c>
      <c r="I646" s="10">
        <f t="shared" si="111"/>
        <v>0</v>
      </c>
      <c r="J646" s="10">
        <f t="shared" si="114"/>
        <v>224.33734939759037</v>
      </c>
      <c r="K646" s="10">
        <f t="shared" si="115"/>
        <v>561.07595819474773</v>
      </c>
      <c r="L646" s="10">
        <f t="shared" si="116"/>
        <v>1103915.3987360075</v>
      </c>
      <c r="M646" s="10"/>
      <c r="N646" s="73">
        <f t="shared" si="112"/>
        <v>1103915.3987360075</v>
      </c>
    </row>
    <row r="647" spans="1:14" x14ac:dyDescent="0.25">
      <c r="A647" s="68"/>
      <c r="B647" s="52" t="s">
        <v>450</v>
      </c>
      <c r="C647" s="36">
        <v>4</v>
      </c>
      <c r="D647" s="56">
        <v>12.4343</v>
      </c>
      <c r="E647" s="84">
        <v>1510</v>
      </c>
      <c r="F647" s="120">
        <v>595230</v>
      </c>
      <c r="G647" s="42">
        <v>100</v>
      </c>
      <c r="H647" s="51">
        <f t="shared" si="113"/>
        <v>595230</v>
      </c>
      <c r="I647" s="10">
        <f t="shared" si="111"/>
        <v>0</v>
      </c>
      <c r="J647" s="10">
        <f t="shared" si="114"/>
        <v>394.19205298013247</v>
      </c>
      <c r="K647" s="10">
        <f t="shared" si="115"/>
        <v>391.22125461220566</v>
      </c>
      <c r="L647" s="10">
        <f t="shared" si="116"/>
        <v>672379.62588582677</v>
      </c>
      <c r="M647" s="10"/>
      <c r="N647" s="73">
        <f t="shared" si="112"/>
        <v>672379.62588582677</v>
      </c>
    </row>
    <row r="648" spans="1:14" x14ac:dyDescent="0.25">
      <c r="A648" s="68"/>
      <c r="B648" s="52" t="s">
        <v>451</v>
      </c>
      <c r="C648" s="36">
        <v>4</v>
      </c>
      <c r="D648" s="56">
        <v>31.216500000000003</v>
      </c>
      <c r="E648" s="84">
        <v>2419</v>
      </c>
      <c r="F648" s="120">
        <v>342430</v>
      </c>
      <c r="G648" s="42">
        <v>100</v>
      </c>
      <c r="H648" s="51">
        <f t="shared" si="113"/>
        <v>342430</v>
      </c>
      <c r="I648" s="10">
        <f t="shared" si="111"/>
        <v>0</v>
      </c>
      <c r="J648" s="10">
        <f t="shared" si="114"/>
        <v>141.5584952459694</v>
      </c>
      <c r="K648" s="10">
        <f t="shared" si="115"/>
        <v>643.8548123463687</v>
      </c>
      <c r="L648" s="10">
        <f t="shared" si="116"/>
        <v>1131444.1152147113</v>
      </c>
      <c r="M648" s="10"/>
      <c r="N648" s="73">
        <f t="shared" si="112"/>
        <v>1131444.1152147113</v>
      </c>
    </row>
    <row r="649" spans="1:14" x14ac:dyDescent="0.25">
      <c r="A649" s="68"/>
      <c r="B649" s="52" t="s">
        <v>452</v>
      </c>
      <c r="C649" s="36">
        <v>4</v>
      </c>
      <c r="D649" s="56">
        <v>21.7347</v>
      </c>
      <c r="E649" s="84">
        <v>1774</v>
      </c>
      <c r="F649" s="120">
        <v>248740</v>
      </c>
      <c r="G649" s="42">
        <v>100</v>
      </c>
      <c r="H649" s="51">
        <f t="shared" si="113"/>
        <v>248740</v>
      </c>
      <c r="I649" s="10">
        <f t="shared" si="111"/>
        <v>0</v>
      </c>
      <c r="J649" s="10">
        <f t="shared" si="114"/>
        <v>140.21420518602028</v>
      </c>
      <c r="K649" s="10">
        <f t="shared" si="115"/>
        <v>645.19910240631782</v>
      </c>
      <c r="L649" s="10">
        <f t="shared" si="116"/>
        <v>1036045.5948327957</v>
      </c>
      <c r="M649" s="10"/>
      <c r="N649" s="73">
        <f t="shared" si="112"/>
        <v>1036045.5948327957</v>
      </c>
    </row>
    <row r="650" spans="1:14" x14ac:dyDescent="0.25">
      <c r="A650" s="68"/>
      <c r="B650" s="52" t="s">
        <v>805</v>
      </c>
      <c r="C650" s="36">
        <v>4</v>
      </c>
      <c r="D650" s="56">
        <v>56.6937</v>
      </c>
      <c r="E650" s="84">
        <v>5898</v>
      </c>
      <c r="F650" s="120">
        <v>755790</v>
      </c>
      <c r="G650" s="42">
        <v>100</v>
      </c>
      <c r="H650" s="51">
        <f t="shared" si="113"/>
        <v>755790</v>
      </c>
      <c r="I650" s="10">
        <f t="shared" si="111"/>
        <v>0</v>
      </c>
      <c r="J650" s="10">
        <f t="shared" si="114"/>
        <v>128.14343845371312</v>
      </c>
      <c r="K650" s="10">
        <f t="shared" si="115"/>
        <v>657.26986913862504</v>
      </c>
      <c r="L650" s="10">
        <f t="shared" si="116"/>
        <v>1594844.168698112</v>
      </c>
      <c r="M650" s="10"/>
      <c r="N650" s="73">
        <f t="shared" si="112"/>
        <v>1594844.168698112</v>
      </c>
    </row>
    <row r="651" spans="1:14" x14ac:dyDescent="0.25">
      <c r="A651" s="68"/>
      <c r="B651" s="52" t="s">
        <v>453</v>
      </c>
      <c r="C651" s="36">
        <v>4</v>
      </c>
      <c r="D651" s="56">
        <v>13.955799999999998</v>
      </c>
      <c r="E651" s="84">
        <v>911</v>
      </c>
      <c r="F651" s="120">
        <v>158270</v>
      </c>
      <c r="G651" s="42">
        <v>100</v>
      </c>
      <c r="H651" s="51">
        <f t="shared" si="113"/>
        <v>158270</v>
      </c>
      <c r="I651" s="10">
        <f t="shared" si="111"/>
        <v>0</v>
      </c>
      <c r="J651" s="10">
        <f t="shared" si="114"/>
        <v>173.73216245883646</v>
      </c>
      <c r="K651" s="10">
        <f t="shared" si="115"/>
        <v>611.68114513350167</v>
      </c>
      <c r="L651" s="10">
        <f t="shared" si="116"/>
        <v>880167.15174763848</v>
      </c>
      <c r="M651" s="10"/>
      <c r="N651" s="73">
        <f t="shared" si="112"/>
        <v>880167.15174763848</v>
      </c>
    </row>
    <row r="652" spans="1:14" x14ac:dyDescent="0.25">
      <c r="A652" s="68"/>
      <c r="B652" s="52" t="s">
        <v>454</v>
      </c>
      <c r="C652" s="36">
        <v>4</v>
      </c>
      <c r="D652" s="56">
        <v>18.394200000000001</v>
      </c>
      <c r="E652" s="84">
        <v>1601</v>
      </c>
      <c r="F652" s="120">
        <v>212380</v>
      </c>
      <c r="G652" s="42">
        <v>100</v>
      </c>
      <c r="H652" s="51">
        <f t="shared" si="113"/>
        <v>212380</v>
      </c>
      <c r="I652" s="10">
        <f t="shared" si="111"/>
        <v>0</v>
      </c>
      <c r="J652" s="10">
        <f t="shared" si="114"/>
        <v>132.65459088069957</v>
      </c>
      <c r="K652" s="10">
        <f t="shared" si="115"/>
        <v>652.7587167116385</v>
      </c>
      <c r="L652" s="10">
        <f t="shared" si="116"/>
        <v>1016816.9115160693</v>
      </c>
      <c r="M652" s="10"/>
      <c r="N652" s="73">
        <f t="shared" si="112"/>
        <v>1016816.9115160693</v>
      </c>
    </row>
    <row r="653" spans="1:14" x14ac:dyDescent="0.25">
      <c r="A653" s="68"/>
      <c r="B653" s="4"/>
      <c r="C653" s="4"/>
      <c r="D653" s="56">
        <v>0</v>
      </c>
      <c r="E653" s="86"/>
      <c r="F653" s="74"/>
      <c r="G653" s="42"/>
      <c r="H653" s="74"/>
      <c r="I653" s="75"/>
      <c r="J653" s="75"/>
      <c r="K653" s="10"/>
      <c r="L653" s="10"/>
      <c r="M653" s="10"/>
      <c r="N653" s="73"/>
    </row>
    <row r="654" spans="1:14" x14ac:dyDescent="0.25">
      <c r="A654" s="71" t="s">
        <v>455</v>
      </c>
      <c r="B654" s="44" t="s">
        <v>2</v>
      </c>
      <c r="C654" s="45"/>
      <c r="D654" s="3">
        <v>597.46979999999985</v>
      </c>
      <c r="E654" s="87">
        <f>E655</f>
        <v>50476</v>
      </c>
      <c r="F654" s="38">
        <v>0</v>
      </c>
      <c r="G654" s="42"/>
      <c r="H654" s="38">
        <f>H656</f>
        <v>3214275</v>
      </c>
      <c r="I654" s="8">
        <f>I656</f>
        <v>-3214275</v>
      </c>
      <c r="J654" s="8"/>
      <c r="K654" s="10"/>
      <c r="L654" s="10"/>
      <c r="M654" s="9">
        <f>M656</f>
        <v>22867907.906593323</v>
      </c>
      <c r="N654" s="69">
        <f t="shared" si="112"/>
        <v>22867907.906593323</v>
      </c>
    </row>
    <row r="655" spans="1:14" x14ac:dyDescent="0.25">
      <c r="A655" s="71" t="s">
        <v>455</v>
      </c>
      <c r="B655" s="44" t="s">
        <v>3</v>
      </c>
      <c r="C655" s="45"/>
      <c r="D655" s="3">
        <v>597.46979999999985</v>
      </c>
      <c r="E655" s="87">
        <f>SUM(E657:E677)</f>
        <v>50476</v>
      </c>
      <c r="F655" s="38">
        <f>SUM(F657:F677)</f>
        <v>26136420</v>
      </c>
      <c r="G655" s="42"/>
      <c r="H655" s="38">
        <f>SUM(H657:H677)</f>
        <v>19707870</v>
      </c>
      <c r="I655" s="8">
        <f>SUM(I657:I677)</f>
        <v>6428550</v>
      </c>
      <c r="J655" s="8"/>
      <c r="K655" s="10"/>
      <c r="L655" s="8">
        <f>SUM(L657:L677)</f>
        <v>19133000.162085384</v>
      </c>
      <c r="M655" s="10"/>
      <c r="N655" s="69">
        <f t="shared" si="112"/>
        <v>19133000.162085384</v>
      </c>
    </row>
    <row r="656" spans="1:14" x14ac:dyDescent="0.25">
      <c r="A656" s="68"/>
      <c r="B656" s="52" t="s">
        <v>26</v>
      </c>
      <c r="C656" s="36">
        <v>2</v>
      </c>
      <c r="D656" s="56">
        <v>0</v>
      </c>
      <c r="E656" s="90"/>
      <c r="F656" s="51">
        <v>0</v>
      </c>
      <c r="G656" s="42">
        <v>25</v>
      </c>
      <c r="H656" s="51">
        <f>F673*G656/100</f>
        <v>3214275</v>
      </c>
      <c r="I656" s="10">
        <f t="shared" ref="I656:I677" si="117">F656-H656</f>
        <v>-3214275</v>
      </c>
      <c r="J656" s="10"/>
      <c r="K656" s="10"/>
      <c r="L656" s="10"/>
      <c r="M656" s="10">
        <f>($L$7*$L$8*E654/$L$10)+($L$7*$L$9*D654/$L$11)</f>
        <v>22867907.906593323</v>
      </c>
      <c r="N656" s="73">
        <f t="shared" si="112"/>
        <v>22867907.906593323</v>
      </c>
    </row>
    <row r="657" spans="1:14" x14ac:dyDescent="0.25">
      <c r="A657" s="68"/>
      <c r="B657" s="52" t="s">
        <v>456</v>
      </c>
      <c r="C657" s="36">
        <v>4</v>
      </c>
      <c r="D657" s="56">
        <v>54.386200000000002</v>
      </c>
      <c r="E657" s="84">
        <v>2514</v>
      </c>
      <c r="F657" s="120">
        <v>1526640</v>
      </c>
      <c r="G657" s="42">
        <v>100</v>
      </c>
      <c r="H657" s="51">
        <f t="shared" ref="H657:H677" si="118">F657*G657/100</f>
        <v>1526640</v>
      </c>
      <c r="I657" s="10">
        <f t="shared" si="117"/>
        <v>0</v>
      </c>
      <c r="J657" s="10">
        <f t="shared" ref="J657:J677" si="119">F657/E657</f>
        <v>607.25536992840091</v>
      </c>
      <c r="K657" s="10">
        <f t="shared" ref="K657:K677" si="120">$J$11*$J$19-J657</f>
        <v>178.15793766393722</v>
      </c>
      <c r="L657" s="10">
        <f t="shared" ref="L657:L677" si="121">IF(K657&gt;0,$J$7*$J$8*(K657/$K$19),0)+$J$7*$J$9*(E657/$E$19)+$J$7*$J$10*(D657/$D$19)</f>
        <v>645891.6504996483</v>
      </c>
      <c r="M657" s="10"/>
      <c r="N657" s="73">
        <f t="shared" si="112"/>
        <v>645891.6504996483</v>
      </c>
    </row>
    <row r="658" spans="1:14" x14ac:dyDescent="0.25">
      <c r="A658" s="68"/>
      <c r="B658" s="52" t="s">
        <v>457</v>
      </c>
      <c r="C658" s="36">
        <v>4</v>
      </c>
      <c r="D658" s="56">
        <v>33.314799999999998</v>
      </c>
      <c r="E658" s="84">
        <v>2287</v>
      </c>
      <c r="F658" s="120">
        <v>576670</v>
      </c>
      <c r="G658" s="42">
        <v>100</v>
      </c>
      <c r="H658" s="51">
        <f t="shared" si="118"/>
        <v>576670</v>
      </c>
      <c r="I658" s="10">
        <f t="shared" si="117"/>
        <v>0</v>
      </c>
      <c r="J658" s="10">
        <f t="shared" si="119"/>
        <v>252.15128989943156</v>
      </c>
      <c r="K658" s="10">
        <f t="shared" si="120"/>
        <v>533.26201769290651</v>
      </c>
      <c r="L658" s="10">
        <f t="shared" si="121"/>
        <v>989524.40668585338</v>
      </c>
      <c r="M658" s="10"/>
      <c r="N658" s="73">
        <f t="shared" si="112"/>
        <v>989524.40668585338</v>
      </c>
    </row>
    <row r="659" spans="1:14" x14ac:dyDescent="0.25">
      <c r="A659" s="68"/>
      <c r="B659" s="52" t="s">
        <v>806</v>
      </c>
      <c r="C659" s="36">
        <v>4</v>
      </c>
      <c r="D659" s="56">
        <v>25.285499999999999</v>
      </c>
      <c r="E659" s="84">
        <v>2046</v>
      </c>
      <c r="F659" s="120">
        <v>750620</v>
      </c>
      <c r="G659" s="42">
        <v>100</v>
      </c>
      <c r="H659" s="51">
        <f t="shared" si="118"/>
        <v>750620</v>
      </c>
      <c r="I659" s="10">
        <f t="shared" si="117"/>
        <v>0</v>
      </c>
      <c r="J659" s="10">
        <f t="shared" si="119"/>
        <v>366.87194525904204</v>
      </c>
      <c r="K659" s="10">
        <f t="shared" si="120"/>
        <v>418.54136233329609</v>
      </c>
      <c r="L659" s="10">
        <f t="shared" si="121"/>
        <v>800889.65887171333</v>
      </c>
      <c r="M659" s="10"/>
      <c r="N659" s="73">
        <f t="shared" si="112"/>
        <v>800889.65887171333</v>
      </c>
    </row>
    <row r="660" spans="1:14" x14ac:dyDescent="0.25">
      <c r="A660" s="68"/>
      <c r="B660" s="52" t="s">
        <v>458</v>
      </c>
      <c r="C660" s="36">
        <v>4</v>
      </c>
      <c r="D660" s="56">
        <v>31.523400000000002</v>
      </c>
      <c r="E660" s="84">
        <v>2116</v>
      </c>
      <c r="F660" s="120">
        <v>319320</v>
      </c>
      <c r="G660" s="42">
        <v>100</v>
      </c>
      <c r="H660" s="51">
        <f t="shared" si="118"/>
        <v>319320</v>
      </c>
      <c r="I660" s="10">
        <f t="shared" si="117"/>
        <v>0</v>
      </c>
      <c r="J660" s="10">
        <f t="shared" si="119"/>
        <v>150.90737240075615</v>
      </c>
      <c r="K660" s="10">
        <f t="shared" si="120"/>
        <v>634.50593519158201</v>
      </c>
      <c r="L660" s="10">
        <f t="shared" si="121"/>
        <v>1088668.755496504</v>
      </c>
      <c r="M660" s="10"/>
      <c r="N660" s="73">
        <f t="shared" si="112"/>
        <v>1088668.755496504</v>
      </c>
    </row>
    <row r="661" spans="1:14" x14ac:dyDescent="0.25">
      <c r="A661" s="68"/>
      <c r="B661" s="52" t="s">
        <v>459</v>
      </c>
      <c r="C661" s="36">
        <v>4</v>
      </c>
      <c r="D661" s="56">
        <v>26.426500000000001</v>
      </c>
      <c r="E661" s="84">
        <v>959</v>
      </c>
      <c r="F661" s="120">
        <v>235850</v>
      </c>
      <c r="G661" s="42">
        <v>100</v>
      </c>
      <c r="H661" s="51">
        <f t="shared" si="118"/>
        <v>235850</v>
      </c>
      <c r="I661" s="10">
        <f t="shared" si="117"/>
        <v>0</v>
      </c>
      <c r="J661" s="10">
        <f t="shared" si="119"/>
        <v>245.93326381647549</v>
      </c>
      <c r="K661" s="10">
        <f t="shared" si="120"/>
        <v>539.48004377586267</v>
      </c>
      <c r="L661" s="10">
        <f t="shared" si="121"/>
        <v>834803.75708949729</v>
      </c>
      <c r="M661" s="10"/>
      <c r="N661" s="73">
        <f t="shared" si="112"/>
        <v>834803.75708949729</v>
      </c>
    </row>
    <row r="662" spans="1:14" x14ac:dyDescent="0.25">
      <c r="A662" s="68"/>
      <c r="B662" s="52" t="s">
        <v>807</v>
      </c>
      <c r="C662" s="36">
        <v>4</v>
      </c>
      <c r="D662" s="56">
        <v>34.857799999999997</v>
      </c>
      <c r="E662" s="84">
        <v>1534</v>
      </c>
      <c r="F662" s="120">
        <v>480230</v>
      </c>
      <c r="G662" s="42">
        <v>100</v>
      </c>
      <c r="H662" s="51">
        <f t="shared" si="118"/>
        <v>480230</v>
      </c>
      <c r="I662" s="10">
        <f t="shared" si="117"/>
        <v>0</v>
      </c>
      <c r="J662" s="10">
        <f t="shared" si="119"/>
        <v>313.05736636245109</v>
      </c>
      <c r="K662" s="10">
        <f t="shared" si="120"/>
        <v>472.35594122988704</v>
      </c>
      <c r="L662" s="10">
        <f t="shared" si="121"/>
        <v>839873.20705513738</v>
      </c>
      <c r="M662" s="10"/>
      <c r="N662" s="73">
        <f t="shared" si="112"/>
        <v>839873.20705513738</v>
      </c>
    </row>
    <row r="663" spans="1:14" x14ac:dyDescent="0.25">
      <c r="A663" s="68"/>
      <c r="B663" s="52" t="s">
        <v>808</v>
      </c>
      <c r="C663" s="36">
        <v>4</v>
      </c>
      <c r="D663" s="56">
        <v>3.2065000000000001</v>
      </c>
      <c r="E663" s="84">
        <v>1095</v>
      </c>
      <c r="F663" s="120">
        <v>236260</v>
      </c>
      <c r="G663" s="42">
        <v>100</v>
      </c>
      <c r="H663" s="51">
        <f t="shared" si="118"/>
        <v>236260</v>
      </c>
      <c r="I663" s="10">
        <f t="shared" si="117"/>
        <v>0</v>
      </c>
      <c r="J663" s="10">
        <f t="shared" si="119"/>
        <v>215.76255707762556</v>
      </c>
      <c r="K663" s="10">
        <f t="shared" si="120"/>
        <v>569.65075051471263</v>
      </c>
      <c r="L663" s="10">
        <f t="shared" si="121"/>
        <v>816949.00918376783</v>
      </c>
      <c r="M663" s="10"/>
      <c r="N663" s="73">
        <f t="shared" si="112"/>
        <v>816949.00918376783</v>
      </c>
    </row>
    <row r="664" spans="1:14" x14ac:dyDescent="0.25">
      <c r="A664" s="68"/>
      <c r="B664" s="52" t="s">
        <v>809</v>
      </c>
      <c r="C664" s="36">
        <v>4</v>
      </c>
      <c r="D664" s="56">
        <v>27.879099999999998</v>
      </c>
      <c r="E664" s="84">
        <v>1223</v>
      </c>
      <c r="F664" s="120">
        <v>372160</v>
      </c>
      <c r="G664" s="42">
        <v>100</v>
      </c>
      <c r="H664" s="51">
        <f t="shared" si="118"/>
        <v>372160</v>
      </c>
      <c r="I664" s="10">
        <f t="shared" si="117"/>
        <v>0</v>
      </c>
      <c r="J664" s="10">
        <f t="shared" si="119"/>
        <v>304.30089942763698</v>
      </c>
      <c r="K664" s="10">
        <f t="shared" si="120"/>
        <v>481.11240816470115</v>
      </c>
      <c r="L664" s="10">
        <f t="shared" si="121"/>
        <v>796556.53366982029</v>
      </c>
      <c r="M664" s="10"/>
      <c r="N664" s="73">
        <f t="shared" si="112"/>
        <v>796556.53366982029</v>
      </c>
    </row>
    <row r="665" spans="1:14" x14ac:dyDescent="0.25">
      <c r="A665" s="68"/>
      <c r="B665" s="52" t="s">
        <v>810</v>
      </c>
      <c r="C665" s="36">
        <v>4</v>
      </c>
      <c r="D665" s="56">
        <v>37.349699999999999</v>
      </c>
      <c r="E665" s="84">
        <v>2003</v>
      </c>
      <c r="F665" s="120">
        <v>493120</v>
      </c>
      <c r="G665" s="42">
        <v>100</v>
      </c>
      <c r="H665" s="51">
        <f t="shared" si="118"/>
        <v>493120</v>
      </c>
      <c r="I665" s="10">
        <f t="shared" si="117"/>
        <v>0</v>
      </c>
      <c r="J665" s="10">
        <f t="shared" si="119"/>
        <v>246.19071392910635</v>
      </c>
      <c r="K665" s="10">
        <f t="shared" si="120"/>
        <v>539.22259366323181</v>
      </c>
      <c r="L665" s="10">
        <f t="shared" si="121"/>
        <v>978405.00257244962</v>
      </c>
      <c r="M665" s="10"/>
      <c r="N665" s="73">
        <f t="shared" si="112"/>
        <v>978405.00257244962</v>
      </c>
    </row>
    <row r="666" spans="1:14" x14ac:dyDescent="0.25">
      <c r="A666" s="68"/>
      <c r="B666" s="52" t="s">
        <v>460</v>
      </c>
      <c r="C666" s="36">
        <v>4</v>
      </c>
      <c r="D666" s="56">
        <v>31.619699999999998</v>
      </c>
      <c r="E666" s="84">
        <v>1752</v>
      </c>
      <c r="F666" s="120">
        <v>749130</v>
      </c>
      <c r="G666" s="42">
        <v>100</v>
      </c>
      <c r="H666" s="51">
        <f t="shared" si="118"/>
        <v>749130</v>
      </c>
      <c r="I666" s="10">
        <f t="shared" si="117"/>
        <v>0</v>
      </c>
      <c r="J666" s="10">
        <f t="shared" si="119"/>
        <v>427.58561643835617</v>
      </c>
      <c r="K666" s="10">
        <f t="shared" si="120"/>
        <v>357.82769115398196</v>
      </c>
      <c r="L666" s="10">
        <f t="shared" si="121"/>
        <v>714710.53713920328</v>
      </c>
      <c r="M666" s="10"/>
      <c r="N666" s="73">
        <f t="shared" si="112"/>
        <v>714710.53713920328</v>
      </c>
    </row>
    <row r="667" spans="1:14" x14ac:dyDescent="0.25">
      <c r="A667" s="68"/>
      <c r="B667" s="52" t="s">
        <v>461</v>
      </c>
      <c r="C667" s="36">
        <v>4</v>
      </c>
      <c r="D667" s="56">
        <v>31.804299999999998</v>
      </c>
      <c r="E667" s="84">
        <v>1649</v>
      </c>
      <c r="F667" s="120">
        <v>350930</v>
      </c>
      <c r="G667" s="42">
        <v>100</v>
      </c>
      <c r="H667" s="51">
        <f t="shared" si="118"/>
        <v>350930</v>
      </c>
      <c r="I667" s="10">
        <f t="shared" si="117"/>
        <v>0</v>
      </c>
      <c r="J667" s="10">
        <f t="shared" si="119"/>
        <v>212.81382656155245</v>
      </c>
      <c r="K667" s="10">
        <f t="shared" si="120"/>
        <v>572.59948103078568</v>
      </c>
      <c r="L667" s="10">
        <f t="shared" si="121"/>
        <v>964596.45443329494</v>
      </c>
      <c r="M667" s="10"/>
      <c r="N667" s="73">
        <f t="shared" si="112"/>
        <v>964596.45443329494</v>
      </c>
    </row>
    <row r="668" spans="1:14" x14ac:dyDescent="0.25">
      <c r="A668" s="68"/>
      <c r="B668" s="52" t="s">
        <v>462</v>
      </c>
      <c r="C668" s="36">
        <v>4</v>
      </c>
      <c r="D668" s="56">
        <v>35.480600000000003</v>
      </c>
      <c r="E668" s="84">
        <v>3198</v>
      </c>
      <c r="F668" s="120">
        <v>374190</v>
      </c>
      <c r="G668" s="42">
        <v>100</v>
      </c>
      <c r="H668" s="51">
        <f t="shared" si="118"/>
        <v>374190</v>
      </c>
      <c r="I668" s="10">
        <f t="shared" si="117"/>
        <v>0</v>
      </c>
      <c r="J668" s="10">
        <f t="shared" si="119"/>
        <v>117.00750469043152</v>
      </c>
      <c r="K668" s="10">
        <f t="shared" si="120"/>
        <v>668.40580290190655</v>
      </c>
      <c r="L668" s="10">
        <f t="shared" si="121"/>
        <v>1257047.0175527283</v>
      </c>
      <c r="M668" s="10"/>
      <c r="N668" s="73">
        <f t="shared" si="112"/>
        <v>1257047.0175527283</v>
      </c>
    </row>
    <row r="669" spans="1:14" x14ac:dyDescent="0.25">
      <c r="A669" s="68"/>
      <c r="B669" s="52" t="s">
        <v>463</v>
      </c>
      <c r="C669" s="36">
        <v>4</v>
      </c>
      <c r="D669" s="56">
        <v>20.279299999999999</v>
      </c>
      <c r="E669" s="84">
        <v>1060</v>
      </c>
      <c r="F669" s="120">
        <v>205330</v>
      </c>
      <c r="G669" s="42">
        <v>100</v>
      </c>
      <c r="H669" s="51">
        <f t="shared" si="118"/>
        <v>205330</v>
      </c>
      <c r="I669" s="10">
        <f t="shared" si="117"/>
        <v>0</v>
      </c>
      <c r="J669" s="10">
        <f t="shared" si="119"/>
        <v>193.70754716981133</v>
      </c>
      <c r="K669" s="10">
        <f t="shared" si="120"/>
        <v>591.70576042252674</v>
      </c>
      <c r="L669" s="10">
        <f t="shared" si="121"/>
        <v>890640.88146497204</v>
      </c>
      <c r="M669" s="10"/>
      <c r="N669" s="73">
        <f t="shared" si="112"/>
        <v>890640.88146497204</v>
      </c>
    </row>
    <row r="670" spans="1:14" x14ac:dyDescent="0.25">
      <c r="A670" s="68"/>
      <c r="B670" s="52" t="s">
        <v>464</v>
      </c>
      <c r="C670" s="36">
        <v>4</v>
      </c>
      <c r="D670" s="56">
        <v>29.5458</v>
      </c>
      <c r="E670" s="84">
        <v>1416</v>
      </c>
      <c r="F670" s="120">
        <v>571900</v>
      </c>
      <c r="G670" s="42">
        <v>100</v>
      </c>
      <c r="H670" s="51">
        <f t="shared" si="118"/>
        <v>571900</v>
      </c>
      <c r="I670" s="10">
        <f t="shared" si="117"/>
        <v>0</v>
      </c>
      <c r="J670" s="10">
        <f t="shared" si="119"/>
        <v>403.88418079096044</v>
      </c>
      <c r="K670" s="10">
        <f t="shared" si="120"/>
        <v>381.52912680137769</v>
      </c>
      <c r="L670" s="10">
        <f t="shared" si="121"/>
        <v>701404.01437325042</v>
      </c>
      <c r="M670" s="10"/>
      <c r="N670" s="73">
        <f t="shared" si="112"/>
        <v>701404.01437325042</v>
      </c>
    </row>
    <row r="671" spans="1:14" x14ac:dyDescent="0.25">
      <c r="A671" s="68"/>
      <c r="B671" s="52" t="s">
        <v>465</v>
      </c>
      <c r="C671" s="36">
        <v>4</v>
      </c>
      <c r="D671" s="56">
        <v>29.537800000000001</v>
      </c>
      <c r="E671" s="84">
        <v>735</v>
      </c>
      <c r="F671" s="120">
        <v>227430</v>
      </c>
      <c r="G671" s="42">
        <v>100</v>
      </c>
      <c r="H671" s="51">
        <f t="shared" si="118"/>
        <v>227430</v>
      </c>
      <c r="I671" s="10">
        <f t="shared" si="117"/>
        <v>0</v>
      </c>
      <c r="J671" s="10">
        <f t="shared" si="119"/>
        <v>309.42857142857144</v>
      </c>
      <c r="K671" s="10">
        <f t="shared" si="120"/>
        <v>475.98473616376668</v>
      </c>
      <c r="L671" s="10">
        <f t="shared" si="121"/>
        <v>743157.55656130437</v>
      </c>
      <c r="M671" s="10"/>
      <c r="N671" s="73">
        <f t="shared" si="112"/>
        <v>743157.55656130437</v>
      </c>
    </row>
    <row r="672" spans="1:14" x14ac:dyDescent="0.25">
      <c r="A672" s="68"/>
      <c r="B672" s="52" t="s">
        <v>455</v>
      </c>
      <c r="C672" s="36">
        <v>4</v>
      </c>
      <c r="D672" s="56">
        <v>47.218299999999999</v>
      </c>
      <c r="E672" s="84">
        <v>3063</v>
      </c>
      <c r="F672" s="120">
        <v>666820</v>
      </c>
      <c r="G672" s="42">
        <v>100</v>
      </c>
      <c r="H672" s="51">
        <f t="shared" si="118"/>
        <v>666820</v>
      </c>
      <c r="I672" s="10">
        <f t="shared" si="117"/>
        <v>0</v>
      </c>
      <c r="J672" s="10">
        <f t="shared" si="119"/>
        <v>217.70159973881815</v>
      </c>
      <c r="K672" s="10">
        <f t="shared" si="120"/>
        <v>567.71170785352001</v>
      </c>
      <c r="L672" s="10">
        <f t="shared" si="121"/>
        <v>1155428.4682987421</v>
      </c>
      <c r="M672" s="10"/>
      <c r="N672" s="73">
        <f t="shared" si="112"/>
        <v>1155428.4682987421</v>
      </c>
    </row>
    <row r="673" spans="1:14" x14ac:dyDescent="0.25">
      <c r="A673" s="68"/>
      <c r="B673" s="52" t="s">
        <v>466</v>
      </c>
      <c r="C673" s="36">
        <v>3</v>
      </c>
      <c r="D673" s="56">
        <v>6.2233000000000001</v>
      </c>
      <c r="E673" s="84">
        <v>8663</v>
      </c>
      <c r="F673" s="120">
        <v>12857100</v>
      </c>
      <c r="G673" s="42">
        <v>50</v>
      </c>
      <c r="H673" s="51">
        <f t="shared" si="118"/>
        <v>6428550</v>
      </c>
      <c r="I673" s="10">
        <f t="shared" si="117"/>
        <v>6428550</v>
      </c>
      <c r="J673" s="10">
        <f t="shared" si="119"/>
        <v>1484.1394436107585</v>
      </c>
      <c r="K673" s="10">
        <f t="shared" si="120"/>
        <v>-698.72613601842033</v>
      </c>
      <c r="L673" s="10">
        <f t="shared" si="121"/>
        <v>943515.74124585476</v>
      </c>
      <c r="M673" s="10"/>
      <c r="N673" s="73">
        <f t="shared" si="112"/>
        <v>943515.74124585476</v>
      </c>
    </row>
    <row r="674" spans="1:14" x14ac:dyDescent="0.25">
      <c r="A674" s="68"/>
      <c r="B674" s="52" t="s">
        <v>467</v>
      </c>
      <c r="C674" s="36">
        <v>4</v>
      </c>
      <c r="D674" s="56">
        <v>6.9349000000000007</v>
      </c>
      <c r="E674" s="84">
        <v>7978</v>
      </c>
      <c r="F674" s="120">
        <v>3679530</v>
      </c>
      <c r="G674" s="42">
        <v>100</v>
      </c>
      <c r="H674" s="51">
        <f t="shared" si="118"/>
        <v>3679530</v>
      </c>
      <c r="I674" s="10">
        <f t="shared" si="117"/>
        <v>0</v>
      </c>
      <c r="J674" s="10">
        <f t="shared" si="119"/>
        <v>461.20957633492105</v>
      </c>
      <c r="K674" s="10">
        <f t="shared" si="120"/>
        <v>324.20373125741708</v>
      </c>
      <c r="L674" s="10">
        <f t="shared" si="121"/>
        <v>1265468.6364385199</v>
      </c>
      <c r="M674" s="10"/>
      <c r="N674" s="73">
        <f t="shared" si="112"/>
        <v>1265468.6364385199</v>
      </c>
    </row>
    <row r="675" spans="1:14" x14ac:dyDescent="0.25">
      <c r="A675" s="68"/>
      <c r="B675" s="52" t="s">
        <v>811</v>
      </c>
      <c r="C675" s="36">
        <v>4</v>
      </c>
      <c r="D675" s="56">
        <v>33.140799999999999</v>
      </c>
      <c r="E675" s="84">
        <v>1579</v>
      </c>
      <c r="F675" s="120">
        <v>342590</v>
      </c>
      <c r="G675" s="42">
        <v>100</v>
      </c>
      <c r="H675" s="51">
        <f t="shared" si="118"/>
        <v>342590</v>
      </c>
      <c r="I675" s="10">
        <f t="shared" si="117"/>
        <v>0</v>
      </c>
      <c r="J675" s="10">
        <f t="shared" si="119"/>
        <v>216.96643445218493</v>
      </c>
      <c r="K675" s="10">
        <f t="shared" si="120"/>
        <v>568.44687314015323</v>
      </c>
      <c r="L675" s="10">
        <f t="shared" si="121"/>
        <v>956056.78777210484</v>
      </c>
      <c r="M675" s="10"/>
      <c r="N675" s="73">
        <f t="shared" si="112"/>
        <v>956056.78777210484</v>
      </c>
    </row>
    <row r="676" spans="1:14" x14ac:dyDescent="0.25">
      <c r="A676" s="68"/>
      <c r="B676" s="52" t="s">
        <v>468</v>
      </c>
      <c r="C676" s="36">
        <v>4</v>
      </c>
      <c r="D676" s="56">
        <v>20.0916</v>
      </c>
      <c r="E676" s="84">
        <v>1317</v>
      </c>
      <c r="F676" s="120">
        <v>253530</v>
      </c>
      <c r="G676" s="42">
        <v>100</v>
      </c>
      <c r="H676" s="51">
        <f t="shared" si="118"/>
        <v>253530</v>
      </c>
      <c r="I676" s="10">
        <f t="shared" si="117"/>
        <v>0</v>
      </c>
      <c r="J676" s="10">
        <f t="shared" si="119"/>
        <v>192.50569476082003</v>
      </c>
      <c r="K676" s="10">
        <f t="shared" si="120"/>
        <v>592.90761283151812</v>
      </c>
      <c r="L676" s="10">
        <f t="shared" si="121"/>
        <v>918982.86499340646</v>
      </c>
      <c r="M676" s="10"/>
      <c r="N676" s="73">
        <f t="shared" si="112"/>
        <v>918982.86499340646</v>
      </c>
    </row>
    <row r="677" spans="1:14" x14ac:dyDescent="0.25">
      <c r="A677" s="68"/>
      <c r="B677" s="52" t="s">
        <v>145</v>
      </c>
      <c r="C677" s="36">
        <v>4</v>
      </c>
      <c r="D677" s="56">
        <v>31.363900000000001</v>
      </c>
      <c r="E677" s="84">
        <v>2289</v>
      </c>
      <c r="F677" s="120">
        <v>867070</v>
      </c>
      <c r="G677" s="42">
        <v>100</v>
      </c>
      <c r="H677" s="51">
        <f t="shared" si="118"/>
        <v>867070</v>
      </c>
      <c r="I677" s="10">
        <f t="shared" si="117"/>
        <v>0</v>
      </c>
      <c r="J677" s="10">
        <f t="shared" si="119"/>
        <v>378.79860200961116</v>
      </c>
      <c r="K677" s="10">
        <f t="shared" si="120"/>
        <v>406.61470558272697</v>
      </c>
      <c r="L677" s="10">
        <f t="shared" si="121"/>
        <v>830429.22068761266</v>
      </c>
      <c r="M677" s="10"/>
      <c r="N677" s="73">
        <f t="shared" si="112"/>
        <v>830429.22068761266</v>
      </c>
    </row>
    <row r="678" spans="1:14" x14ac:dyDescent="0.25">
      <c r="A678" s="68"/>
      <c r="B678" s="4"/>
      <c r="C678" s="4"/>
      <c r="D678" s="56">
        <v>0</v>
      </c>
      <c r="E678" s="86"/>
      <c r="F678" s="74">
        <v>0</v>
      </c>
      <c r="G678" s="42"/>
      <c r="H678" s="74"/>
      <c r="I678" s="75"/>
      <c r="J678" s="75"/>
      <c r="K678" s="10"/>
      <c r="L678" s="10"/>
      <c r="M678" s="10"/>
      <c r="N678" s="73"/>
    </row>
    <row r="679" spans="1:14" x14ac:dyDescent="0.25">
      <c r="A679" s="71" t="s">
        <v>469</v>
      </c>
      <c r="B679" s="44" t="s">
        <v>2</v>
      </c>
      <c r="C679" s="45"/>
      <c r="D679" s="3">
        <v>1228.3134999999997</v>
      </c>
      <c r="E679" s="87">
        <f>E680</f>
        <v>107630</v>
      </c>
      <c r="F679" s="38">
        <v>0</v>
      </c>
      <c r="G679" s="42"/>
      <c r="H679" s="38">
        <f>H681</f>
        <v>16976440</v>
      </c>
      <c r="I679" s="8">
        <f>I681</f>
        <v>-16976440</v>
      </c>
      <c r="J679" s="8"/>
      <c r="K679" s="10"/>
      <c r="L679" s="10"/>
      <c r="M679" s="9">
        <f>M681</f>
        <v>48086688.773050047</v>
      </c>
      <c r="N679" s="69">
        <f t="shared" si="112"/>
        <v>48086688.773050047</v>
      </c>
    </row>
    <row r="680" spans="1:14" x14ac:dyDescent="0.25">
      <c r="A680" s="71" t="s">
        <v>469</v>
      </c>
      <c r="B680" s="44" t="s">
        <v>3</v>
      </c>
      <c r="C680" s="45"/>
      <c r="D680" s="3">
        <v>1228.3134999999997</v>
      </c>
      <c r="E680" s="87">
        <f>SUM(E682:E719)</f>
        <v>107630</v>
      </c>
      <c r="F680" s="38">
        <f>SUM(F682:F719)</f>
        <v>91615350</v>
      </c>
      <c r="G680" s="42"/>
      <c r="H680" s="38">
        <f>SUM(H682:H719)</f>
        <v>57662470</v>
      </c>
      <c r="I680" s="8">
        <f>SUM(I682:I719)</f>
        <v>33952880</v>
      </c>
      <c r="J680" s="8"/>
      <c r="K680" s="10"/>
      <c r="L680" s="8">
        <f>SUM(L682:L719)</f>
        <v>38775598.00453613</v>
      </c>
      <c r="M680" s="10"/>
      <c r="N680" s="69">
        <f t="shared" si="112"/>
        <v>38775598.00453613</v>
      </c>
    </row>
    <row r="681" spans="1:14" x14ac:dyDescent="0.25">
      <c r="A681" s="68"/>
      <c r="B681" s="52" t="s">
        <v>26</v>
      </c>
      <c r="C681" s="36">
        <v>2</v>
      </c>
      <c r="D681" s="56">
        <v>0</v>
      </c>
      <c r="E681" s="90"/>
      <c r="F681" s="51">
        <v>0</v>
      </c>
      <c r="G681" s="42">
        <v>25</v>
      </c>
      <c r="H681" s="51">
        <f>F702*G681/100</f>
        <v>16976440</v>
      </c>
      <c r="I681" s="10">
        <f t="shared" ref="I681:I719" si="122">F681-H681</f>
        <v>-16976440</v>
      </c>
      <c r="J681" s="10"/>
      <c r="K681" s="10"/>
      <c r="L681" s="10"/>
      <c r="M681" s="10">
        <f>($L$7*$L$8*E679/$L$10)+($L$7*$L$9*D679/$L$11)</f>
        <v>48086688.773050047</v>
      </c>
      <c r="N681" s="73">
        <f t="shared" si="112"/>
        <v>48086688.773050047</v>
      </c>
    </row>
    <row r="682" spans="1:14" x14ac:dyDescent="0.25">
      <c r="A682" s="68"/>
      <c r="B682" s="52" t="s">
        <v>470</v>
      </c>
      <c r="C682" s="36">
        <v>4</v>
      </c>
      <c r="D682" s="56">
        <v>28.536100000000001</v>
      </c>
      <c r="E682" s="84">
        <v>1858</v>
      </c>
      <c r="F682" s="120">
        <v>300820</v>
      </c>
      <c r="G682" s="42">
        <v>100</v>
      </c>
      <c r="H682" s="51">
        <f>F682*G682/100</f>
        <v>300820</v>
      </c>
      <c r="I682" s="10">
        <f t="shared" si="122"/>
        <v>0</v>
      </c>
      <c r="J682" s="10">
        <f t="shared" ref="J682:J719" si="123">F682/E682</f>
        <v>161.90527448869753</v>
      </c>
      <c r="K682" s="10">
        <f t="shared" ref="K682:K719" si="124">$J$11*$J$19-J682</f>
        <v>623.50803310364063</v>
      </c>
      <c r="L682" s="10">
        <f t="shared" ref="L682:L719" si="125">IF(K682&gt;0,$J$7*$J$8*(K682/$K$19),0)+$J$7*$J$9*(E682/$E$19)+$J$7*$J$10*(D682/$D$19)</f>
        <v>1038917.9957745986</v>
      </c>
      <c r="M682" s="10"/>
      <c r="N682" s="73">
        <f t="shared" si="112"/>
        <v>1038917.9957745986</v>
      </c>
    </row>
    <row r="683" spans="1:14" x14ac:dyDescent="0.25">
      <c r="A683" s="68"/>
      <c r="B683" s="52" t="s">
        <v>471</v>
      </c>
      <c r="C683" s="36">
        <v>4</v>
      </c>
      <c r="D683" s="56">
        <v>47.4878</v>
      </c>
      <c r="E683" s="84">
        <v>2551</v>
      </c>
      <c r="F683" s="120">
        <v>448240</v>
      </c>
      <c r="G683" s="42">
        <v>100</v>
      </c>
      <c r="H683" s="51">
        <f t="shared" ref="H683:H719" si="126">F683*G683/100</f>
        <v>448240</v>
      </c>
      <c r="I683" s="10">
        <f t="shared" si="122"/>
        <v>0</v>
      </c>
      <c r="J683" s="10">
        <f t="shared" si="123"/>
        <v>175.71148569188554</v>
      </c>
      <c r="K683" s="10">
        <f t="shared" si="124"/>
        <v>609.70182190045261</v>
      </c>
      <c r="L683" s="10">
        <f t="shared" si="125"/>
        <v>1152455.6795671862</v>
      </c>
      <c r="M683" s="10"/>
      <c r="N683" s="73">
        <f t="shared" si="112"/>
        <v>1152455.6795671862</v>
      </c>
    </row>
    <row r="684" spans="1:14" x14ac:dyDescent="0.25">
      <c r="A684" s="68"/>
      <c r="B684" s="52" t="s">
        <v>472</v>
      </c>
      <c r="C684" s="36">
        <v>4</v>
      </c>
      <c r="D684" s="56">
        <v>24.181699999999999</v>
      </c>
      <c r="E684" s="84">
        <v>1405</v>
      </c>
      <c r="F684" s="120">
        <v>418170</v>
      </c>
      <c r="G684" s="42">
        <v>100</v>
      </c>
      <c r="H684" s="51">
        <f t="shared" si="126"/>
        <v>418170</v>
      </c>
      <c r="I684" s="10">
        <f t="shared" si="122"/>
        <v>0</v>
      </c>
      <c r="J684" s="10">
        <f t="shared" si="123"/>
        <v>297.62989323843414</v>
      </c>
      <c r="K684" s="10">
        <f t="shared" si="124"/>
        <v>487.78341435390399</v>
      </c>
      <c r="L684" s="10">
        <f t="shared" si="125"/>
        <v>813097.91917246417</v>
      </c>
      <c r="M684" s="10"/>
      <c r="N684" s="73">
        <f t="shared" si="112"/>
        <v>813097.91917246417</v>
      </c>
    </row>
    <row r="685" spans="1:14" x14ac:dyDescent="0.25">
      <c r="A685" s="68"/>
      <c r="B685" s="52" t="s">
        <v>812</v>
      </c>
      <c r="C685" s="36">
        <v>4</v>
      </c>
      <c r="D685" s="56">
        <v>30.626899999999999</v>
      </c>
      <c r="E685" s="84">
        <v>1886</v>
      </c>
      <c r="F685" s="120">
        <v>452820</v>
      </c>
      <c r="G685" s="42">
        <v>100</v>
      </c>
      <c r="H685" s="51">
        <f t="shared" si="126"/>
        <v>452820</v>
      </c>
      <c r="I685" s="10">
        <f t="shared" si="122"/>
        <v>0</v>
      </c>
      <c r="J685" s="10">
        <f t="shared" si="123"/>
        <v>240.09544008483564</v>
      </c>
      <c r="K685" s="10">
        <f t="shared" si="124"/>
        <v>545.31786750750246</v>
      </c>
      <c r="L685" s="10">
        <f t="shared" si="125"/>
        <v>953337.76691885688</v>
      </c>
      <c r="M685" s="10"/>
      <c r="N685" s="73">
        <f t="shared" si="112"/>
        <v>953337.76691885688</v>
      </c>
    </row>
    <row r="686" spans="1:14" x14ac:dyDescent="0.25">
      <c r="A686" s="68"/>
      <c r="B686" s="52" t="s">
        <v>473</v>
      </c>
      <c r="C686" s="36">
        <v>4</v>
      </c>
      <c r="D686" s="56">
        <v>27.559699999999996</v>
      </c>
      <c r="E686" s="84">
        <v>1352</v>
      </c>
      <c r="F686" s="120">
        <v>395830</v>
      </c>
      <c r="G686" s="42">
        <v>100</v>
      </c>
      <c r="H686" s="51">
        <f t="shared" si="126"/>
        <v>395830</v>
      </c>
      <c r="I686" s="10">
        <f t="shared" si="122"/>
        <v>0</v>
      </c>
      <c r="J686" s="10">
        <f t="shared" si="123"/>
        <v>292.77366863905326</v>
      </c>
      <c r="K686" s="10">
        <f t="shared" si="124"/>
        <v>492.63963895328487</v>
      </c>
      <c r="L686" s="10">
        <f t="shared" si="125"/>
        <v>823355.52415931085</v>
      </c>
      <c r="M686" s="10"/>
      <c r="N686" s="73">
        <f t="shared" si="112"/>
        <v>823355.52415931085</v>
      </c>
    </row>
    <row r="687" spans="1:14" x14ac:dyDescent="0.25">
      <c r="A687" s="68"/>
      <c r="B687" s="52" t="s">
        <v>474</v>
      </c>
      <c r="C687" s="36">
        <v>4</v>
      </c>
      <c r="D687" s="56">
        <v>52.490699999999997</v>
      </c>
      <c r="E687" s="84">
        <v>3149</v>
      </c>
      <c r="F687" s="120">
        <v>904550</v>
      </c>
      <c r="G687" s="42">
        <v>100</v>
      </c>
      <c r="H687" s="51">
        <f t="shared" si="126"/>
        <v>904550</v>
      </c>
      <c r="I687" s="10">
        <f t="shared" si="122"/>
        <v>0</v>
      </c>
      <c r="J687" s="10">
        <f t="shared" si="123"/>
        <v>287.24992060971738</v>
      </c>
      <c r="K687" s="10">
        <f t="shared" si="124"/>
        <v>498.16338698262075</v>
      </c>
      <c r="L687" s="10">
        <f t="shared" si="125"/>
        <v>1095964.0105431429</v>
      </c>
      <c r="M687" s="10"/>
      <c r="N687" s="73">
        <f t="shared" si="112"/>
        <v>1095964.0105431429</v>
      </c>
    </row>
    <row r="688" spans="1:14" x14ac:dyDescent="0.25">
      <c r="A688" s="68"/>
      <c r="B688" s="52" t="s">
        <v>475</v>
      </c>
      <c r="C688" s="36">
        <v>4</v>
      </c>
      <c r="D688" s="56">
        <v>42.161599999999993</v>
      </c>
      <c r="E688" s="84">
        <v>2903</v>
      </c>
      <c r="F688" s="120">
        <v>581980</v>
      </c>
      <c r="G688" s="42">
        <v>100</v>
      </c>
      <c r="H688" s="51">
        <f t="shared" si="126"/>
        <v>581980</v>
      </c>
      <c r="I688" s="10">
        <f t="shared" si="122"/>
        <v>0</v>
      </c>
      <c r="J688" s="10">
        <f t="shared" si="123"/>
        <v>200.47537030657941</v>
      </c>
      <c r="K688" s="10">
        <f t="shared" si="124"/>
        <v>584.93793728575872</v>
      </c>
      <c r="L688" s="10">
        <f t="shared" si="125"/>
        <v>1144209.3362876705</v>
      </c>
      <c r="M688" s="10"/>
      <c r="N688" s="73">
        <f t="shared" si="112"/>
        <v>1144209.3362876705</v>
      </c>
    </row>
    <row r="689" spans="1:14" x14ac:dyDescent="0.25">
      <c r="A689" s="68"/>
      <c r="B689" s="52" t="s">
        <v>813</v>
      </c>
      <c r="C689" s="36">
        <v>4</v>
      </c>
      <c r="D689" s="56">
        <v>21.990200000000002</v>
      </c>
      <c r="E689" s="84">
        <v>1043</v>
      </c>
      <c r="F689" s="120">
        <v>226890</v>
      </c>
      <c r="G689" s="42">
        <v>100</v>
      </c>
      <c r="H689" s="51">
        <f t="shared" si="126"/>
        <v>226890</v>
      </c>
      <c r="I689" s="10">
        <f t="shared" si="122"/>
        <v>0</v>
      </c>
      <c r="J689" s="10">
        <f t="shared" si="123"/>
        <v>217.535953978907</v>
      </c>
      <c r="K689" s="10">
        <f t="shared" si="124"/>
        <v>567.87735361343107</v>
      </c>
      <c r="L689" s="10">
        <f t="shared" si="125"/>
        <v>865022.22271720762</v>
      </c>
      <c r="M689" s="10"/>
      <c r="N689" s="73">
        <f t="shared" si="112"/>
        <v>865022.22271720762</v>
      </c>
    </row>
    <row r="690" spans="1:14" x14ac:dyDescent="0.25">
      <c r="A690" s="68"/>
      <c r="B690" s="52" t="s">
        <v>476</v>
      </c>
      <c r="C690" s="36">
        <v>4</v>
      </c>
      <c r="D690" s="56">
        <v>24.766200000000001</v>
      </c>
      <c r="E690" s="84">
        <v>972</v>
      </c>
      <c r="F690" s="120">
        <v>158610</v>
      </c>
      <c r="G690" s="42">
        <v>100</v>
      </c>
      <c r="H690" s="51">
        <f t="shared" si="126"/>
        <v>158610</v>
      </c>
      <c r="I690" s="10">
        <f t="shared" si="122"/>
        <v>0</v>
      </c>
      <c r="J690" s="10">
        <f t="shared" si="123"/>
        <v>163.17901234567901</v>
      </c>
      <c r="K690" s="10">
        <f t="shared" si="124"/>
        <v>622.23429524665914</v>
      </c>
      <c r="L690" s="10">
        <f t="shared" si="125"/>
        <v>931572.64606339543</v>
      </c>
      <c r="M690" s="10"/>
      <c r="N690" s="73">
        <f t="shared" si="112"/>
        <v>931572.64606339543</v>
      </c>
    </row>
    <row r="691" spans="1:14" x14ac:dyDescent="0.25">
      <c r="A691" s="68"/>
      <c r="B691" s="52" t="s">
        <v>477</v>
      </c>
      <c r="C691" s="36">
        <v>4</v>
      </c>
      <c r="D691" s="56">
        <v>37.430100000000003</v>
      </c>
      <c r="E691" s="84">
        <v>1762</v>
      </c>
      <c r="F691" s="120">
        <v>414090</v>
      </c>
      <c r="G691" s="42">
        <v>100</v>
      </c>
      <c r="H691" s="51">
        <f t="shared" si="126"/>
        <v>414090</v>
      </c>
      <c r="I691" s="10">
        <f t="shared" si="122"/>
        <v>0</v>
      </c>
      <c r="J691" s="10">
        <f t="shared" si="123"/>
        <v>235.01135073779795</v>
      </c>
      <c r="K691" s="10">
        <f t="shared" si="124"/>
        <v>550.40195685454023</v>
      </c>
      <c r="L691" s="10">
        <f t="shared" si="125"/>
        <v>966460.80998537526</v>
      </c>
      <c r="M691" s="10"/>
      <c r="N691" s="73">
        <f t="shared" si="112"/>
        <v>966460.80998537526</v>
      </c>
    </row>
    <row r="692" spans="1:14" x14ac:dyDescent="0.25">
      <c r="A692" s="68"/>
      <c r="B692" s="52" t="s">
        <v>478</v>
      </c>
      <c r="C692" s="36">
        <v>4</v>
      </c>
      <c r="D692" s="56">
        <v>28.086300000000001</v>
      </c>
      <c r="E692" s="84">
        <v>1714</v>
      </c>
      <c r="F692" s="120">
        <v>254590</v>
      </c>
      <c r="G692" s="42">
        <v>100</v>
      </c>
      <c r="H692" s="51">
        <f t="shared" si="126"/>
        <v>254590</v>
      </c>
      <c r="I692" s="10">
        <f t="shared" si="122"/>
        <v>0</v>
      </c>
      <c r="J692" s="10">
        <f t="shared" si="123"/>
        <v>148.53558926487747</v>
      </c>
      <c r="K692" s="10">
        <f t="shared" si="124"/>
        <v>636.87771832746068</v>
      </c>
      <c r="L692" s="10">
        <f t="shared" si="125"/>
        <v>1038412.1330719572</v>
      </c>
      <c r="M692" s="10"/>
      <c r="N692" s="73">
        <f t="shared" si="112"/>
        <v>1038412.1330719572</v>
      </c>
    </row>
    <row r="693" spans="1:14" x14ac:dyDescent="0.25">
      <c r="A693" s="68"/>
      <c r="B693" s="52" t="s">
        <v>479</v>
      </c>
      <c r="C693" s="36">
        <v>4</v>
      </c>
      <c r="D693" s="56">
        <v>32.892899999999997</v>
      </c>
      <c r="E693" s="84">
        <v>2469</v>
      </c>
      <c r="F693" s="120">
        <v>364830</v>
      </c>
      <c r="G693" s="42">
        <v>100</v>
      </c>
      <c r="H693" s="51">
        <f t="shared" si="126"/>
        <v>364830</v>
      </c>
      <c r="I693" s="10">
        <f t="shared" si="122"/>
        <v>0</v>
      </c>
      <c r="J693" s="10">
        <f t="shared" si="123"/>
        <v>147.76427703523694</v>
      </c>
      <c r="K693" s="10">
        <f t="shared" si="124"/>
        <v>637.64903055710124</v>
      </c>
      <c r="L693" s="10">
        <f t="shared" si="125"/>
        <v>1134238.5914548498</v>
      </c>
      <c r="M693" s="10"/>
      <c r="N693" s="73">
        <f t="shared" ref="N693:N756" si="127">L693+M693</f>
        <v>1134238.5914548498</v>
      </c>
    </row>
    <row r="694" spans="1:14" x14ac:dyDescent="0.25">
      <c r="A694" s="68"/>
      <c r="B694" s="52" t="s">
        <v>480</v>
      </c>
      <c r="C694" s="36">
        <v>4</v>
      </c>
      <c r="D694" s="56">
        <v>24.770500000000002</v>
      </c>
      <c r="E694" s="84">
        <v>1628</v>
      </c>
      <c r="F694" s="120">
        <v>504300</v>
      </c>
      <c r="G694" s="42">
        <v>100</v>
      </c>
      <c r="H694" s="51">
        <f t="shared" si="126"/>
        <v>504300</v>
      </c>
      <c r="I694" s="10">
        <f t="shared" si="122"/>
        <v>0</v>
      </c>
      <c r="J694" s="10">
        <f t="shared" si="123"/>
        <v>309.76658476658474</v>
      </c>
      <c r="K694" s="10">
        <f t="shared" si="124"/>
        <v>475.64672282575339</v>
      </c>
      <c r="L694" s="10">
        <f t="shared" si="125"/>
        <v>823946.73105507588</v>
      </c>
      <c r="M694" s="10"/>
      <c r="N694" s="73">
        <f t="shared" si="127"/>
        <v>823946.73105507588</v>
      </c>
    </row>
    <row r="695" spans="1:14" x14ac:dyDescent="0.25">
      <c r="A695" s="68"/>
      <c r="B695" s="52" t="s">
        <v>481</v>
      </c>
      <c r="C695" s="36">
        <v>4</v>
      </c>
      <c r="D695" s="56">
        <v>72.553400000000011</v>
      </c>
      <c r="E695" s="84">
        <v>5256</v>
      </c>
      <c r="F695" s="120">
        <v>2925020</v>
      </c>
      <c r="G695" s="42">
        <v>100</v>
      </c>
      <c r="H695" s="51">
        <f t="shared" si="126"/>
        <v>2925020</v>
      </c>
      <c r="I695" s="10">
        <f t="shared" si="122"/>
        <v>0</v>
      </c>
      <c r="J695" s="10">
        <f t="shared" si="123"/>
        <v>556.5106544901065</v>
      </c>
      <c r="K695" s="10">
        <f t="shared" si="124"/>
        <v>228.90265310223162</v>
      </c>
      <c r="L695" s="10">
        <f t="shared" si="125"/>
        <v>1054137.9956046522</v>
      </c>
      <c r="M695" s="10"/>
      <c r="N695" s="73">
        <f t="shared" si="127"/>
        <v>1054137.9956046522</v>
      </c>
    </row>
    <row r="696" spans="1:14" x14ac:dyDescent="0.25">
      <c r="A696" s="68"/>
      <c r="B696" s="52" t="s">
        <v>482</v>
      </c>
      <c r="C696" s="36">
        <v>4</v>
      </c>
      <c r="D696" s="56">
        <v>47.782899999999998</v>
      </c>
      <c r="E696" s="84">
        <v>3578</v>
      </c>
      <c r="F696" s="120">
        <v>773080</v>
      </c>
      <c r="G696" s="42">
        <v>100</v>
      </c>
      <c r="H696" s="51">
        <f t="shared" si="126"/>
        <v>773080</v>
      </c>
      <c r="I696" s="10">
        <f t="shared" si="122"/>
        <v>0</v>
      </c>
      <c r="J696" s="10">
        <f t="shared" si="123"/>
        <v>216.06484069312464</v>
      </c>
      <c r="K696" s="10">
        <f t="shared" si="124"/>
        <v>569.34846689921346</v>
      </c>
      <c r="L696" s="10">
        <f t="shared" si="125"/>
        <v>1214080.7508841422</v>
      </c>
      <c r="M696" s="10"/>
      <c r="N696" s="73">
        <f t="shared" si="127"/>
        <v>1214080.7508841422</v>
      </c>
    </row>
    <row r="697" spans="1:14" x14ac:dyDescent="0.25">
      <c r="A697" s="68"/>
      <c r="B697" s="52" t="s">
        <v>483</v>
      </c>
      <c r="C697" s="36">
        <v>4</v>
      </c>
      <c r="D697" s="56">
        <v>27.6252</v>
      </c>
      <c r="E697" s="84">
        <v>1306</v>
      </c>
      <c r="F697" s="120">
        <v>525840</v>
      </c>
      <c r="G697" s="42">
        <v>100</v>
      </c>
      <c r="H697" s="51">
        <f t="shared" si="126"/>
        <v>525840</v>
      </c>
      <c r="I697" s="10">
        <f t="shared" si="122"/>
        <v>0</v>
      </c>
      <c r="J697" s="10">
        <f t="shared" si="123"/>
        <v>402.63399693721288</v>
      </c>
      <c r="K697" s="10">
        <f t="shared" si="124"/>
        <v>382.77931065512524</v>
      </c>
      <c r="L697" s="10">
        <f t="shared" si="125"/>
        <v>685470.67279831506</v>
      </c>
      <c r="M697" s="10"/>
      <c r="N697" s="73">
        <f t="shared" si="127"/>
        <v>685470.67279831506</v>
      </c>
    </row>
    <row r="698" spans="1:14" x14ac:dyDescent="0.25">
      <c r="A698" s="68"/>
      <c r="B698" s="52" t="s">
        <v>484</v>
      </c>
      <c r="C698" s="36">
        <v>4</v>
      </c>
      <c r="D698" s="56">
        <v>17.765000000000001</v>
      </c>
      <c r="E698" s="84">
        <v>2702</v>
      </c>
      <c r="F698" s="120">
        <v>438500</v>
      </c>
      <c r="G698" s="42">
        <v>100</v>
      </c>
      <c r="H698" s="51">
        <f t="shared" si="126"/>
        <v>438500</v>
      </c>
      <c r="I698" s="10">
        <f t="shared" si="122"/>
        <v>0</v>
      </c>
      <c r="J698" s="10">
        <f t="shared" si="123"/>
        <v>162.28719467061435</v>
      </c>
      <c r="K698" s="10">
        <f t="shared" si="124"/>
        <v>623.1261129217238</v>
      </c>
      <c r="L698" s="10">
        <f t="shared" si="125"/>
        <v>1096594.3273108916</v>
      </c>
      <c r="M698" s="10"/>
      <c r="N698" s="73">
        <f t="shared" si="127"/>
        <v>1096594.3273108916</v>
      </c>
    </row>
    <row r="699" spans="1:14" x14ac:dyDescent="0.25">
      <c r="A699" s="68"/>
      <c r="B699" s="52" t="s">
        <v>485</v>
      </c>
      <c r="C699" s="36">
        <v>4</v>
      </c>
      <c r="D699" s="56">
        <v>21.602600000000002</v>
      </c>
      <c r="E699" s="84">
        <v>1204</v>
      </c>
      <c r="F699" s="120">
        <v>203190</v>
      </c>
      <c r="G699" s="42">
        <v>100</v>
      </c>
      <c r="H699" s="51">
        <f t="shared" si="126"/>
        <v>203190</v>
      </c>
      <c r="I699" s="10">
        <f t="shared" si="122"/>
        <v>0</v>
      </c>
      <c r="J699" s="10">
        <f t="shared" si="123"/>
        <v>168.76245847176079</v>
      </c>
      <c r="K699" s="10">
        <f t="shared" si="124"/>
        <v>616.65084912057728</v>
      </c>
      <c r="L699" s="10">
        <f t="shared" si="125"/>
        <v>940183.81642801221</v>
      </c>
      <c r="M699" s="10"/>
      <c r="N699" s="73">
        <f t="shared" si="127"/>
        <v>940183.81642801221</v>
      </c>
    </row>
    <row r="700" spans="1:14" x14ac:dyDescent="0.25">
      <c r="A700" s="68"/>
      <c r="B700" s="52" t="s">
        <v>486</v>
      </c>
      <c r="C700" s="36">
        <v>4</v>
      </c>
      <c r="D700" s="56">
        <v>32.780200000000001</v>
      </c>
      <c r="E700" s="84">
        <v>1823</v>
      </c>
      <c r="F700" s="120">
        <v>383950</v>
      </c>
      <c r="G700" s="42">
        <v>100</v>
      </c>
      <c r="H700" s="51">
        <f t="shared" si="126"/>
        <v>383950</v>
      </c>
      <c r="I700" s="10">
        <f t="shared" si="122"/>
        <v>0</v>
      </c>
      <c r="J700" s="10">
        <f t="shared" si="123"/>
        <v>210.61437191442675</v>
      </c>
      <c r="K700" s="10">
        <f t="shared" si="124"/>
        <v>574.79893567791135</v>
      </c>
      <c r="L700" s="10">
        <f t="shared" si="125"/>
        <v>988740.06762153364</v>
      </c>
      <c r="M700" s="10"/>
      <c r="N700" s="73">
        <f t="shared" si="127"/>
        <v>988740.06762153364</v>
      </c>
    </row>
    <row r="701" spans="1:14" x14ac:dyDescent="0.25">
      <c r="A701" s="68"/>
      <c r="B701" s="52" t="s">
        <v>814</v>
      </c>
      <c r="C701" s="36">
        <v>4</v>
      </c>
      <c r="D701" s="56">
        <v>14.616600000000002</v>
      </c>
      <c r="E701" s="84">
        <v>1300</v>
      </c>
      <c r="F701" s="120">
        <v>172530</v>
      </c>
      <c r="G701" s="42">
        <v>100</v>
      </c>
      <c r="H701" s="51">
        <f t="shared" si="126"/>
        <v>172530</v>
      </c>
      <c r="I701" s="10">
        <f t="shared" si="122"/>
        <v>0</v>
      </c>
      <c r="J701" s="10">
        <f t="shared" si="123"/>
        <v>132.71538461538461</v>
      </c>
      <c r="K701" s="10">
        <f t="shared" si="124"/>
        <v>652.69792297695358</v>
      </c>
      <c r="L701" s="10">
        <f t="shared" si="125"/>
        <v>973385.3678171651</v>
      </c>
      <c r="M701" s="10"/>
      <c r="N701" s="73">
        <f t="shared" si="127"/>
        <v>973385.3678171651</v>
      </c>
    </row>
    <row r="702" spans="1:14" x14ac:dyDescent="0.25">
      <c r="A702" s="68"/>
      <c r="B702" s="52" t="s">
        <v>884</v>
      </c>
      <c r="C702" s="36">
        <v>3</v>
      </c>
      <c r="D702" s="56">
        <v>20.187100000000001</v>
      </c>
      <c r="E702" s="84">
        <v>25086</v>
      </c>
      <c r="F702" s="120">
        <v>67905760</v>
      </c>
      <c r="G702" s="42">
        <v>50</v>
      </c>
      <c r="H702" s="51">
        <f t="shared" si="126"/>
        <v>33952880</v>
      </c>
      <c r="I702" s="10">
        <f t="shared" si="122"/>
        <v>33952880</v>
      </c>
      <c r="J702" s="10">
        <f t="shared" si="123"/>
        <v>2706.9186000159452</v>
      </c>
      <c r="K702" s="10">
        <f t="shared" si="124"/>
        <v>-1921.505292423607</v>
      </c>
      <c r="L702" s="10">
        <f t="shared" si="125"/>
        <v>2738629.8343308037</v>
      </c>
      <c r="M702" s="10"/>
      <c r="N702" s="73">
        <f t="shared" si="127"/>
        <v>2738629.8343308037</v>
      </c>
    </row>
    <row r="703" spans="1:14" x14ac:dyDescent="0.25">
      <c r="A703" s="68"/>
      <c r="B703" s="52" t="s">
        <v>487</v>
      </c>
      <c r="C703" s="36">
        <v>4</v>
      </c>
      <c r="D703" s="56">
        <v>27.260100000000001</v>
      </c>
      <c r="E703" s="84">
        <v>3539</v>
      </c>
      <c r="F703" s="120">
        <v>1306520</v>
      </c>
      <c r="G703" s="42">
        <v>100</v>
      </c>
      <c r="H703" s="51">
        <f t="shared" si="126"/>
        <v>1306520</v>
      </c>
      <c r="I703" s="10">
        <f t="shared" si="122"/>
        <v>0</v>
      </c>
      <c r="J703" s="10">
        <f t="shared" si="123"/>
        <v>369.1777338231139</v>
      </c>
      <c r="K703" s="10">
        <f t="shared" si="124"/>
        <v>416.23557376922423</v>
      </c>
      <c r="L703" s="10">
        <f t="shared" si="125"/>
        <v>963380.76086368738</v>
      </c>
      <c r="M703" s="10"/>
      <c r="N703" s="73">
        <f t="shared" si="127"/>
        <v>963380.76086368738</v>
      </c>
    </row>
    <row r="704" spans="1:14" x14ac:dyDescent="0.25">
      <c r="A704" s="68"/>
      <c r="B704" s="52" t="s">
        <v>488</v>
      </c>
      <c r="C704" s="36">
        <v>4</v>
      </c>
      <c r="D704" s="56">
        <v>52.570299999999996</v>
      </c>
      <c r="E704" s="84">
        <v>7947</v>
      </c>
      <c r="F704" s="120">
        <v>2888280</v>
      </c>
      <c r="G704" s="42">
        <v>100</v>
      </c>
      <c r="H704" s="51">
        <f t="shared" si="126"/>
        <v>2888280</v>
      </c>
      <c r="I704" s="10">
        <f t="shared" si="122"/>
        <v>0</v>
      </c>
      <c r="J704" s="10">
        <f t="shared" si="123"/>
        <v>363.4428086070215</v>
      </c>
      <c r="K704" s="10">
        <f t="shared" si="124"/>
        <v>421.97049898531662</v>
      </c>
      <c r="L704" s="10">
        <f t="shared" si="125"/>
        <v>1516174.2169552667</v>
      </c>
      <c r="M704" s="10"/>
      <c r="N704" s="73">
        <f t="shared" si="127"/>
        <v>1516174.2169552667</v>
      </c>
    </row>
    <row r="705" spans="1:14" x14ac:dyDescent="0.25">
      <c r="A705" s="68"/>
      <c r="B705" s="52" t="s">
        <v>489</v>
      </c>
      <c r="C705" s="36">
        <v>4</v>
      </c>
      <c r="D705" s="56">
        <v>29.513199999999998</v>
      </c>
      <c r="E705" s="84">
        <v>2479</v>
      </c>
      <c r="F705" s="120">
        <v>877550</v>
      </c>
      <c r="G705" s="42">
        <v>100</v>
      </c>
      <c r="H705" s="51">
        <f t="shared" si="126"/>
        <v>877550</v>
      </c>
      <c r="I705" s="10">
        <f t="shared" si="122"/>
        <v>0</v>
      </c>
      <c r="J705" s="10">
        <f t="shared" si="123"/>
        <v>353.99354578459054</v>
      </c>
      <c r="K705" s="10">
        <f t="shared" si="124"/>
        <v>431.41976180774759</v>
      </c>
      <c r="L705" s="10">
        <f t="shared" si="125"/>
        <v>875289.58064577985</v>
      </c>
      <c r="M705" s="10"/>
      <c r="N705" s="73">
        <f t="shared" si="127"/>
        <v>875289.58064577985</v>
      </c>
    </row>
    <row r="706" spans="1:14" x14ac:dyDescent="0.25">
      <c r="A706" s="68"/>
      <c r="B706" s="52" t="s">
        <v>490</v>
      </c>
      <c r="C706" s="36">
        <v>4</v>
      </c>
      <c r="D706" s="56">
        <v>20.736699999999999</v>
      </c>
      <c r="E706" s="84">
        <v>1032</v>
      </c>
      <c r="F706" s="120">
        <v>134380</v>
      </c>
      <c r="G706" s="42">
        <v>100</v>
      </c>
      <c r="H706" s="51">
        <f t="shared" si="126"/>
        <v>134380</v>
      </c>
      <c r="I706" s="10">
        <f t="shared" si="122"/>
        <v>0</v>
      </c>
      <c r="J706" s="10">
        <f t="shared" si="123"/>
        <v>130.21317829457365</v>
      </c>
      <c r="K706" s="10">
        <f t="shared" si="124"/>
        <v>655.20012929776453</v>
      </c>
      <c r="L706" s="10">
        <f t="shared" si="125"/>
        <v>965974.06734866544</v>
      </c>
      <c r="M706" s="10"/>
      <c r="N706" s="73">
        <f t="shared" si="127"/>
        <v>965974.06734866544</v>
      </c>
    </row>
    <row r="707" spans="1:14" x14ac:dyDescent="0.25">
      <c r="A707" s="68"/>
      <c r="B707" s="52" t="s">
        <v>491</v>
      </c>
      <c r="C707" s="36">
        <v>4</v>
      </c>
      <c r="D707" s="56">
        <v>31.492699999999999</v>
      </c>
      <c r="E707" s="84">
        <v>884</v>
      </c>
      <c r="F707" s="120">
        <v>304210</v>
      </c>
      <c r="G707" s="42">
        <v>100</v>
      </c>
      <c r="H707" s="51">
        <f t="shared" si="126"/>
        <v>304210</v>
      </c>
      <c r="I707" s="10">
        <f t="shared" si="122"/>
        <v>0</v>
      </c>
      <c r="J707" s="10">
        <f t="shared" si="123"/>
        <v>344.12895927601812</v>
      </c>
      <c r="K707" s="10">
        <f t="shared" si="124"/>
        <v>441.28434831632001</v>
      </c>
      <c r="L707" s="10">
        <f t="shared" si="125"/>
        <v>722810.42962943355</v>
      </c>
      <c r="M707" s="10"/>
      <c r="N707" s="73">
        <f t="shared" si="127"/>
        <v>722810.42962943355</v>
      </c>
    </row>
    <row r="708" spans="1:14" x14ac:dyDescent="0.25">
      <c r="A708" s="68"/>
      <c r="B708" s="52" t="s">
        <v>492</v>
      </c>
      <c r="C708" s="36">
        <v>4</v>
      </c>
      <c r="D708" s="56">
        <v>46.429200000000002</v>
      </c>
      <c r="E708" s="84">
        <v>2683</v>
      </c>
      <c r="F708" s="120">
        <v>725540</v>
      </c>
      <c r="G708" s="42">
        <v>100</v>
      </c>
      <c r="H708" s="51">
        <f t="shared" si="126"/>
        <v>725540</v>
      </c>
      <c r="I708" s="10">
        <f t="shared" si="122"/>
        <v>0</v>
      </c>
      <c r="J708" s="10">
        <f t="shared" si="123"/>
        <v>270.4211703317182</v>
      </c>
      <c r="K708" s="10">
        <f t="shared" si="124"/>
        <v>514.99213726061998</v>
      </c>
      <c r="L708" s="10">
        <f t="shared" si="125"/>
        <v>1048604.7380568641</v>
      </c>
      <c r="M708" s="10"/>
      <c r="N708" s="73">
        <f t="shared" si="127"/>
        <v>1048604.7380568641</v>
      </c>
    </row>
    <row r="709" spans="1:14" x14ac:dyDescent="0.25">
      <c r="A709" s="68"/>
      <c r="B709" s="52" t="s">
        <v>493</v>
      </c>
      <c r="C709" s="36">
        <v>4</v>
      </c>
      <c r="D709" s="56">
        <v>39.315799999999996</v>
      </c>
      <c r="E709" s="84">
        <v>2192</v>
      </c>
      <c r="F709" s="120">
        <v>457480</v>
      </c>
      <c r="G709" s="42">
        <v>100</v>
      </c>
      <c r="H709" s="51">
        <f t="shared" si="126"/>
        <v>457480</v>
      </c>
      <c r="I709" s="10">
        <f t="shared" si="122"/>
        <v>0</v>
      </c>
      <c r="J709" s="10">
        <f t="shared" si="123"/>
        <v>208.70437956204378</v>
      </c>
      <c r="K709" s="10">
        <f t="shared" si="124"/>
        <v>576.70892803029437</v>
      </c>
      <c r="L709" s="10">
        <f t="shared" si="125"/>
        <v>1049863.6447327107</v>
      </c>
      <c r="M709" s="10"/>
      <c r="N709" s="73">
        <f t="shared" si="127"/>
        <v>1049863.6447327107</v>
      </c>
    </row>
    <row r="710" spans="1:14" x14ac:dyDescent="0.25">
      <c r="A710" s="68"/>
      <c r="B710" s="52" t="s">
        <v>815</v>
      </c>
      <c r="C710" s="36">
        <v>4</v>
      </c>
      <c r="D710" s="56">
        <v>6.89</v>
      </c>
      <c r="E710" s="84">
        <v>764</v>
      </c>
      <c r="F710" s="120">
        <v>186870</v>
      </c>
      <c r="G710" s="42">
        <v>100</v>
      </c>
      <c r="H710" s="51">
        <f t="shared" si="126"/>
        <v>186870</v>
      </c>
      <c r="I710" s="10">
        <f t="shared" si="122"/>
        <v>0</v>
      </c>
      <c r="J710" s="10">
        <f t="shared" si="123"/>
        <v>244.59424083769633</v>
      </c>
      <c r="K710" s="10">
        <f t="shared" si="124"/>
        <v>540.81906675464177</v>
      </c>
      <c r="L710" s="10">
        <f t="shared" si="125"/>
        <v>757593.98737684952</v>
      </c>
      <c r="M710" s="10"/>
      <c r="N710" s="73">
        <f t="shared" si="127"/>
        <v>757593.98737684952</v>
      </c>
    </row>
    <row r="711" spans="1:14" x14ac:dyDescent="0.25">
      <c r="A711" s="68"/>
      <c r="B711" s="52" t="s">
        <v>449</v>
      </c>
      <c r="C711" s="36">
        <v>4</v>
      </c>
      <c r="D711" s="56">
        <v>48.782800000000002</v>
      </c>
      <c r="E711" s="84">
        <v>4104</v>
      </c>
      <c r="F711" s="120">
        <v>2111840</v>
      </c>
      <c r="G711" s="42">
        <v>100</v>
      </c>
      <c r="H711" s="51">
        <f t="shared" si="126"/>
        <v>2111840</v>
      </c>
      <c r="I711" s="10">
        <f t="shared" si="122"/>
        <v>0</v>
      </c>
      <c r="J711" s="10">
        <f t="shared" si="123"/>
        <v>514.5808966861598</v>
      </c>
      <c r="K711" s="10">
        <f t="shared" si="124"/>
        <v>270.83241090617832</v>
      </c>
      <c r="L711" s="10">
        <f t="shared" si="125"/>
        <v>911369.23079030612</v>
      </c>
      <c r="M711" s="10"/>
      <c r="N711" s="73">
        <f t="shared" si="127"/>
        <v>911369.23079030612</v>
      </c>
    </row>
    <row r="712" spans="1:14" x14ac:dyDescent="0.25">
      <c r="A712" s="68"/>
      <c r="B712" s="52" t="s">
        <v>494</v>
      </c>
      <c r="C712" s="36">
        <v>4</v>
      </c>
      <c r="D712" s="56">
        <v>49.431499999999993</v>
      </c>
      <c r="E712" s="84">
        <v>4266</v>
      </c>
      <c r="F712" s="120">
        <v>1137040</v>
      </c>
      <c r="G712" s="42">
        <v>100</v>
      </c>
      <c r="H712" s="51">
        <f t="shared" si="126"/>
        <v>1137040</v>
      </c>
      <c r="I712" s="10">
        <f t="shared" si="122"/>
        <v>0</v>
      </c>
      <c r="J712" s="10">
        <f t="shared" si="123"/>
        <v>266.53539615564932</v>
      </c>
      <c r="K712" s="10">
        <f t="shared" si="124"/>
        <v>518.87791143668881</v>
      </c>
      <c r="L712" s="10">
        <f t="shared" si="125"/>
        <v>1231262.7749780132</v>
      </c>
      <c r="M712" s="10"/>
      <c r="N712" s="73">
        <f t="shared" si="127"/>
        <v>1231262.7749780132</v>
      </c>
    </row>
    <row r="713" spans="1:14" x14ac:dyDescent="0.25">
      <c r="A713" s="68"/>
      <c r="B713" s="52" t="s">
        <v>495</v>
      </c>
      <c r="C713" s="36">
        <v>4</v>
      </c>
      <c r="D713" s="56">
        <v>25.671500000000002</v>
      </c>
      <c r="E713" s="84">
        <v>2189</v>
      </c>
      <c r="F713" s="120">
        <v>337000</v>
      </c>
      <c r="G713" s="42">
        <v>100</v>
      </c>
      <c r="H713" s="51">
        <f t="shared" si="126"/>
        <v>337000</v>
      </c>
      <c r="I713" s="10">
        <f t="shared" si="122"/>
        <v>0</v>
      </c>
      <c r="J713" s="10">
        <f t="shared" si="123"/>
        <v>153.95157606212882</v>
      </c>
      <c r="K713" s="10">
        <f t="shared" si="124"/>
        <v>631.46173153020936</v>
      </c>
      <c r="L713" s="10">
        <f t="shared" si="125"/>
        <v>1075397.3203918489</v>
      </c>
      <c r="M713" s="10"/>
      <c r="N713" s="73">
        <f t="shared" si="127"/>
        <v>1075397.3203918489</v>
      </c>
    </row>
    <row r="714" spans="1:14" x14ac:dyDescent="0.25">
      <c r="A714" s="68"/>
      <c r="B714" s="52" t="s">
        <v>496</v>
      </c>
      <c r="C714" s="36">
        <v>4</v>
      </c>
      <c r="D714" s="56">
        <v>30.351900000000001</v>
      </c>
      <c r="E714" s="84">
        <v>1172</v>
      </c>
      <c r="F714" s="120">
        <v>426880</v>
      </c>
      <c r="G714" s="42">
        <v>100</v>
      </c>
      <c r="H714" s="51">
        <f t="shared" si="126"/>
        <v>426880</v>
      </c>
      <c r="I714" s="10">
        <f t="shared" si="122"/>
        <v>0</v>
      </c>
      <c r="J714" s="10">
        <f t="shared" si="123"/>
        <v>364.23208191126281</v>
      </c>
      <c r="K714" s="10">
        <f t="shared" si="124"/>
        <v>421.18122568107532</v>
      </c>
      <c r="L714" s="10">
        <f t="shared" si="125"/>
        <v>725807.63350857224</v>
      </c>
      <c r="M714" s="10"/>
      <c r="N714" s="73">
        <f t="shared" si="127"/>
        <v>725807.63350857224</v>
      </c>
    </row>
    <row r="715" spans="1:14" x14ac:dyDescent="0.25">
      <c r="A715" s="68"/>
      <c r="B715" s="52" t="s">
        <v>497</v>
      </c>
      <c r="C715" s="36">
        <v>4</v>
      </c>
      <c r="D715" s="56">
        <v>40.031199999999998</v>
      </c>
      <c r="E715" s="84">
        <v>1620</v>
      </c>
      <c r="F715" s="120">
        <v>456510</v>
      </c>
      <c r="G715" s="42">
        <v>100</v>
      </c>
      <c r="H715" s="51">
        <f t="shared" si="126"/>
        <v>456510</v>
      </c>
      <c r="I715" s="10">
        <f t="shared" si="122"/>
        <v>0</v>
      </c>
      <c r="J715" s="10">
        <f t="shared" si="123"/>
        <v>281.7962962962963</v>
      </c>
      <c r="K715" s="10">
        <f t="shared" si="124"/>
        <v>503.61701129604182</v>
      </c>
      <c r="L715" s="10">
        <f t="shared" si="125"/>
        <v>902311.1246732485</v>
      </c>
      <c r="M715" s="10"/>
      <c r="N715" s="73">
        <f t="shared" si="127"/>
        <v>902311.1246732485</v>
      </c>
    </row>
    <row r="716" spans="1:14" x14ac:dyDescent="0.25">
      <c r="A716" s="68"/>
      <c r="B716" s="52" t="s">
        <v>498</v>
      </c>
      <c r="C716" s="36">
        <v>4</v>
      </c>
      <c r="D716" s="56">
        <v>33.610399999999998</v>
      </c>
      <c r="E716" s="84">
        <v>2044</v>
      </c>
      <c r="F716" s="120">
        <v>811210</v>
      </c>
      <c r="G716" s="42">
        <v>100</v>
      </c>
      <c r="H716" s="51">
        <f t="shared" si="126"/>
        <v>811210</v>
      </c>
      <c r="I716" s="10">
        <f t="shared" si="122"/>
        <v>0</v>
      </c>
      <c r="J716" s="10">
        <f t="shared" si="123"/>
        <v>396.8737769080235</v>
      </c>
      <c r="K716" s="10">
        <f t="shared" si="124"/>
        <v>388.53953068431463</v>
      </c>
      <c r="L716" s="10">
        <f t="shared" si="125"/>
        <v>789028.86250904459</v>
      </c>
      <c r="M716" s="10"/>
      <c r="N716" s="73">
        <f t="shared" si="127"/>
        <v>789028.86250904459</v>
      </c>
    </row>
    <row r="717" spans="1:14" x14ac:dyDescent="0.25">
      <c r="A717" s="68"/>
      <c r="B717" s="52" t="s">
        <v>816</v>
      </c>
      <c r="C717" s="36">
        <v>4</v>
      </c>
      <c r="D717" s="56">
        <v>26.089300000000001</v>
      </c>
      <c r="E717" s="84">
        <v>1406</v>
      </c>
      <c r="F717" s="120">
        <v>235710</v>
      </c>
      <c r="G717" s="42">
        <v>100</v>
      </c>
      <c r="H717" s="51">
        <f t="shared" si="126"/>
        <v>235710</v>
      </c>
      <c r="I717" s="10">
        <f t="shared" si="122"/>
        <v>0</v>
      </c>
      <c r="J717" s="10">
        <f t="shared" si="123"/>
        <v>167.64580369843529</v>
      </c>
      <c r="K717" s="10">
        <f t="shared" si="124"/>
        <v>617.76750389390281</v>
      </c>
      <c r="L717" s="10">
        <f t="shared" si="125"/>
        <v>976429.5553820231</v>
      </c>
      <c r="M717" s="10"/>
      <c r="N717" s="73">
        <f t="shared" si="127"/>
        <v>976429.5553820231</v>
      </c>
    </row>
    <row r="718" spans="1:14" x14ac:dyDescent="0.25">
      <c r="A718" s="68"/>
      <c r="B718" s="52" t="s">
        <v>499</v>
      </c>
      <c r="C718" s="36">
        <v>4</v>
      </c>
      <c r="D718" s="56">
        <v>25.745800000000003</v>
      </c>
      <c r="E718" s="84">
        <v>1441</v>
      </c>
      <c r="F718" s="120">
        <v>256900</v>
      </c>
      <c r="G718" s="42">
        <v>100</v>
      </c>
      <c r="H718" s="51">
        <f t="shared" si="126"/>
        <v>256900</v>
      </c>
      <c r="I718" s="10">
        <f t="shared" si="122"/>
        <v>0</v>
      </c>
      <c r="J718" s="10">
        <f t="shared" si="123"/>
        <v>178.2789729354615</v>
      </c>
      <c r="K718" s="10">
        <f t="shared" si="124"/>
        <v>607.1343346568766</v>
      </c>
      <c r="L718" s="10">
        <f t="shared" si="125"/>
        <v>966257.86772208172</v>
      </c>
      <c r="M718" s="10"/>
      <c r="N718" s="73">
        <f t="shared" si="127"/>
        <v>966257.86772208172</v>
      </c>
    </row>
    <row r="719" spans="1:14" x14ac:dyDescent="0.25">
      <c r="A719" s="68"/>
      <c r="B719" s="52" t="s">
        <v>500</v>
      </c>
      <c r="C719" s="36">
        <v>4</v>
      </c>
      <c r="D719" s="56">
        <v>16.497399999999999</v>
      </c>
      <c r="E719" s="84">
        <v>921</v>
      </c>
      <c r="F719" s="120">
        <v>207840</v>
      </c>
      <c r="G719" s="42">
        <v>100</v>
      </c>
      <c r="H719" s="51">
        <f t="shared" si="126"/>
        <v>207840</v>
      </c>
      <c r="I719" s="10">
        <f t="shared" si="122"/>
        <v>0</v>
      </c>
      <c r="J719" s="10">
        <f t="shared" si="123"/>
        <v>225.66775244299674</v>
      </c>
      <c r="K719" s="10">
        <f t="shared" si="124"/>
        <v>559.74555514934139</v>
      </c>
      <c r="L719" s="10">
        <f t="shared" si="125"/>
        <v>825828.00940513867</v>
      </c>
      <c r="M719" s="10"/>
      <c r="N719" s="73">
        <f t="shared" si="127"/>
        <v>825828.00940513867</v>
      </c>
    </row>
    <row r="720" spans="1:14" x14ac:dyDescent="0.25">
      <c r="A720" s="68"/>
      <c r="B720" s="4"/>
      <c r="C720" s="4"/>
      <c r="D720" s="56">
        <v>0</v>
      </c>
      <c r="E720" s="86"/>
      <c r="F720" s="74"/>
      <c r="G720" s="42"/>
      <c r="H720" s="74"/>
      <c r="I720" s="75"/>
      <c r="J720" s="75"/>
      <c r="K720" s="10"/>
      <c r="L720" s="10"/>
      <c r="M720" s="10"/>
      <c r="N720" s="73"/>
    </row>
    <row r="721" spans="1:14" x14ac:dyDescent="0.25">
      <c r="A721" s="71" t="s">
        <v>501</v>
      </c>
      <c r="B721" s="44" t="s">
        <v>2</v>
      </c>
      <c r="C721" s="45"/>
      <c r="D721" s="3">
        <v>621.79470000000015</v>
      </c>
      <c r="E721" s="87">
        <f>E722</f>
        <v>45723</v>
      </c>
      <c r="F721" s="38">
        <v>0</v>
      </c>
      <c r="G721" s="42"/>
      <c r="H721" s="38">
        <f>H723</f>
        <v>5595680</v>
      </c>
      <c r="I721" s="8">
        <f>I723</f>
        <v>-5595680</v>
      </c>
      <c r="J721" s="8"/>
      <c r="K721" s="10"/>
      <c r="L721" s="10"/>
      <c r="M721" s="9">
        <f>M723</f>
        <v>21904808.019041076</v>
      </c>
      <c r="N721" s="69">
        <f t="shared" si="127"/>
        <v>21904808.019041076</v>
      </c>
    </row>
    <row r="722" spans="1:14" x14ac:dyDescent="0.25">
      <c r="A722" s="71" t="s">
        <v>501</v>
      </c>
      <c r="B722" s="44" t="s">
        <v>3</v>
      </c>
      <c r="C722" s="45"/>
      <c r="D722" s="3">
        <v>621.79470000000015</v>
      </c>
      <c r="E722" s="87">
        <f>SUM(E724:E748)</f>
        <v>45723</v>
      </c>
      <c r="F722" s="38">
        <f>SUM(F724:F748)</f>
        <v>30953070</v>
      </c>
      <c r="G722" s="42"/>
      <c r="H722" s="38">
        <f>SUM(H724:H748)</f>
        <v>19761710</v>
      </c>
      <c r="I722" s="8">
        <f>SUM(I724:I748)</f>
        <v>11191360</v>
      </c>
      <c r="J722" s="8"/>
      <c r="K722" s="10"/>
      <c r="L722" s="8">
        <f>SUM(L724:L748)</f>
        <v>21992060.152300563</v>
      </c>
      <c r="M722" s="10"/>
      <c r="N722" s="69">
        <f t="shared" si="127"/>
        <v>21992060.152300563</v>
      </c>
    </row>
    <row r="723" spans="1:14" x14ac:dyDescent="0.25">
      <c r="A723" s="68"/>
      <c r="B723" s="52" t="s">
        <v>26</v>
      </c>
      <c r="C723" s="36">
        <v>2</v>
      </c>
      <c r="D723" s="56">
        <v>0</v>
      </c>
      <c r="E723" s="90"/>
      <c r="F723" s="51">
        <v>0</v>
      </c>
      <c r="G723" s="42">
        <v>25</v>
      </c>
      <c r="H723" s="51">
        <f>F743*G723/100</f>
        <v>5595680</v>
      </c>
      <c r="I723" s="10">
        <f t="shared" ref="I723:I748" si="128">F723-H723</f>
        <v>-5595680</v>
      </c>
      <c r="J723" s="10"/>
      <c r="K723" s="10"/>
      <c r="L723" s="10"/>
      <c r="M723" s="10">
        <f>($L$7*$L$8*E721/$L$10)+($L$7*$L$9*D721/$L$11)</f>
        <v>21904808.019041076</v>
      </c>
      <c r="N723" s="73">
        <f t="shared" si="127"/>
        <v>21904808.019041076</v>
      </c>
    </row>
    <row r="724" spans="1:14" x14ac:dyDescent="0.25">
      <c r="A724" s="68"/>
      <c r="B724" s="52" t="s">
        <v>817</v>
      </c>
      <c r="C724" s="36">
        <v>4</v>
      </c>
      <c r="D724" s="56">
        <v>22.4053</v>
      </c>
      <c r="E724" s="84">
        <v>990</v>
      </c>
      <c r="F724" s="120">
        <v>183370</v>
      </c>
      <c r="G724" s="42">
        <v>100</v>
      </c>
      <c r="H724" s="51">
        <f t="shared" ref="H724:H748" si="129">F724*G724/100</f>
        <v>183370</v>
      </c>
      <c r="I724" s="10">
        <f t="shared" si="128"/>
        <v>0</v>
      </c>
      <c r="J724" s="10">
        <f t="shared" ref="J724:J748" si="130">F724/E724</f>
        <v>185.22222222222223</v>
      </c>
      <c r="K724" s="10">
        <f t="shared" ref="K724:K748" si="131">$J$11*$J$19-J724</f>
        <v>600.19108537011584</v>
      </c>
      <c r="L724" s="10">
        <f t="shared" ref="L724:L748" si="132">IF(K724&gt;0,$J$7*$J$8*(K724/$K$19),0)+$J$7*$J$9*(E724/$E$19)+$J$7*$J$10*(D724/$D$19)</f>
        <v>899764.61800227221</v>
      </c>
      <c r="M724" s="10"/>
      <c r="N724" s="73">
        <f t="shared" si="127"/>
        <v>899764.61800227221</v>
      </c>
    </row>
    <row r="725" spans="1:14" x14ac:dyDescent="0.25">
      <c r="A725" s="68"/>
      <c r="B725" s="52" t="s">
        <v>502</v>
      </c>
      <c r="C725" s="36">
        <v>4</v>
      </c>
      <c r="D725" s="56">
        <v>36.141799999999996</v>
      </c>
      <c r="E725" s="84">
        <v>2545</v>
      </c>
      <c r="F725" s="120">
        <v>1611300</v>
      </c>
      <c r="G725" s="42">
        <v>100</v>
      </c>
      <c r="H725" s="51">
        <f t="shared" si="129"/>
        <v>1611300</v>
      </c>
      <c r="I725" s="10">
        <f t="shared" si="128"/>
        <v>0</v>
      </c>
      <c r="J725" s="10">
        <f t="shared" si="130"/>
        <v>633.12377210216107</v>
      </c>
      <c r="K725" s="10">
        <f t="shared" si="131"/>
        <v>152.28953549017706</v>
      </c>
      <c r="L725" s="10">
        <f t="shared" si="132"/>
        <v>563671.35280067741</v>
      </c>
      <c r="M725" s="10"/>
      <c r="N725" s="73">
        <f t="shared" si="127"/>
        <v>563671.35280067741</v>
      </c>
    </row>
    <row r="726" spans="1:14" x14ac:dyDescent="0.25">
      <c r="A726" s="68"/>
      <c r="B726" s="52" t="s">
        <v>503</v>
      </c>
      <c r="C726" s="36">
        <v>4</v>
      </c>
      <c r="D726" s="56">
        <v>14.616099999999999</v>
      </c>
      <c r="E726" s="84">
        <v>512</v>
      </c>
      <c r="F726" s="120">
        <v>51960</v>
      </c>
      <c r="G726" s="42">
        <v>100</v>
      </c>
      <c r="H726" s="51">
        <f t="shared" si="129"/>
        <v>51960</v>
      </c>
      <c r="I726" s="10">
        <f t="shared" si="128"/>
        <v>0</v>
      </c>
      <c r="J726" s="10">
        <f t="shared" si="130"/>
        <v>101.484375</v>
      </c>
      <c r="K726" s="10">
        <f t="shared" si="131"/>
        <v>683.92893259233813</v>
      </c>
      <c r="L726" s="10">
        <f t="shared" si="132"/>
        <v>927097.8545890887</v>
      </c>
      <c r="M726" s="10"/>
      <c r="N726" s="73">
        <f t="shared" si="127"/>
        <v>927097.8545890887</v>
      </c>
    </row>
    <row r="727" spans="1:14" x14ac:dyDescent="0.25">
      <c r="A727" s="68"/>
      <c r="B727" s="52" t="s">
        <v>818</v>
      </c>
      <c r="C727" s="36">
        <v>4</v>
      </c>
      <c r="D727" s="56">
        <v>24.534499999999998</v>
      </c>
      <c r="E727" s="84">
        <v>1392</v>
      </c>
      <c r="F727" s="120">
        <v>585810</v>
      </c>
      <c r="G727" s="42">
        <v>100</v>
      </c>
      <c r="H727" s="51">
        <f t="shared" si="129"/>
        <v>585810</v>
      </c>
      <c r="I727" s="10">
        <f t="shared" si="128"/>
        <v>0</v>
      </c>
      <c r="J727" s="10">
        <f t="shared" si="130"/>
        <v>420.8405172413793</v>
      </c>
      <c r="K727" s="10">
        <f t="shared" si="131"/>
        <v>364.57279035095883</v>
      </c>
      <c r="L727" s="10">
        <f t="shared" si="132"/>
        <v>663407.31553914316</v>
      </c>
      <c r="M727" s="10"/>
      <c r="N727" s="73">
        <f t="shared" si="127"/>
        <v>663407.31553914316</v>
      </c>
    </row>
    <row r="728" spans="1:14" x14ac:dyDescent="0.25">
      <c r="A728" s="68"/>
      <c r="B728" s="52" t="s">
        <v>504</v>
      </c>
      <c r="C728" s="36">
        <v>4</v>
      </c>
      <c r="D728" s="56">
        <v>26.725200000000001</v>
      </c>
      <c r="E728" s="84">
        <v>1894</v>
      </c>
      <c r="F728" s="120">
        <v>448380</v>
      </c>
      <c r="G728" s="42">
        <v>100</v>
      </c>
      <c r="H728" s="51">
        <f t="shared" si="129"/>
        <v>448380</v>
      </c>
      <c r="I728" s="10">
        <f t="shared" si="128"/>
        <v>0</v>
      </c>
      <c r="J728" s="10">
        <f t="shared" si="130"/>
        <v>236.73706441393875</v>
      </c>
      <c r="K728" s="10">
        <f t="shared" si="131"/>
        <v>548.67624317839932</v>
      </c>
      <c r="L728" s="10">
        <f t="shared" si="132"/>
        <v>946677.35215733422</v>
      </c>
      <c r="M728" s="10"/>
      <c r="N728" s="73">
        <f t="shared" si="127"/>
        <v>946677.35215733422</v>
      </c>
    </row>
    <row r="729" spans="1:14" x14ac:dyDescent="0.25">
      <c r="A729" s="68"/>
      <c r="B729" s="52" t="s">
        <v>505</v>
      </c>
      <c r="C729" s="36">
        <v>4</v>
      </c>
      <c r="D729" s="56">
        <v>26.397100000000002</v>
      </c>
      <c r="E729" s="84">
        <v>1009</v>
      </c>
      <c r="F729" s="120">
        <v>135790</v>
      </c>
      <c r="G729" s="42">
        <v>100</v>
      </c>
      <c r="H729" s="51">
        <f t="shared" si="129"/>
        <v>135790</v>
      </c>
      <c r="I729" s="10">
        <f t="shared" si="128"/>
        <v>0</v>
      </c>
      <c r="J729" s="10">
        <f t="shared" si="130"/>
        <v>134.57879088206144</v>
      </c>
      <c r="K729" s="10">
        <f t="shared" si="131"/>
        <v>650.83451671027672</v>
      </c>
      <c r="L729" s="10">
        <f t="shared" si="132"/>
        <v>975034.05365328572</v>
      </c>
      <c r="M729" s="10"/>
      <c r="N729" s="73">
        <f t="shared" si="127"/>
        <v>975034.05365328572</v>
      </c>
    </row>
    <row r="730" spans="1:14" x14ac:dyDescent="0.25">
      <c r="A730" s="68"/>
      <c r="B730" s="52" t="s">
        <v>277</v>
      </c>
      <c r="C730" s="36">
        <v>4</v>
      </c>
      <c r="D730" s="56">
        <v>16.529200000000003</v>
      </c>
      <c r="E730" s="84">
        <v>974</v>
      </c>
      <c r="F730" s="120">
        <v>188610</v>
      </c>
      <c r="G730" s="42">
        <v>100</v>
      </c>
      <c r="H730" s="51">
        <f t="shared" si="129"/>
        <v>188610</v>
      </c>
      <c r="I730" s="10">
        <f t="shared" si="128"/>
        <v>0</v>
      </c>
      <c r="J730" s="10">
        <f t="shared" si="130"/>
        <v>193.64476386036961</v>
      </c>
      <c r="K730" s="10">
        <f t="shared" si="131"/>
        <v>591.76854373196852</v>
      </c>
      <c r="L730" s="10">
        <f t="shared" si="132"/>
        <v>870398.52476742014</v>
      </c>
      <c r="M730" s="10"/>
      <c r="N730" s="73">
        <f t="shared" si="127"/>
        <v>870398.52476742014</v>
      </c>
    </row>
    <row r="731" spans="1:14" x14ac:dyDescent="0.25">
      <c r="A731" s="68"/>
      <c r="B731" s="52" t="s">
        <v>132</v>
      </c>
      <c r="C731" s="36">
        <v>4</v>
      </c>
      <c r="D731" s="56">
        <v>30.114800000000002</v>
      </c>
      <c r="E731" s="84">
        <v>1484</v>
      </c>
      <c r="F731" s="120">
        <v>426010</v>
      </c>
      <c r="G731" s="42">
        <v>100</v>
      </c>
      <c r="H731" s="51">
        <f t="shared" si="129"/>
        <v>426010</v>
      </c>
      <c r="I731" s="10">
        <f t="shared" si="128"/>
        <v>0</v>
      </c>
      <c r="J731" s="10">
        <f t="shared" si="130"/>
        <v>287.06873315363879</v>
      </c>
      <c r="K731" s="10">
        <f t="shared" si="131"/>
        <v>498.34457443869934</v>
      </c>
      <c r="L731" s="10">
        <f t="shared" si="132"/>
        <v>851952.74728549365</v>
      </c>
      <c r="M731" s="10"/>
      <c r="N731" s="73">
        <f t="shared" si="127"/>
        <v>851952.74728549365</v>
      </c>
    </row>
    <row r="732" spans="1:14" x14ac:dyDescent="0.25">
      <c r="A732" s="68"/>
      <c r="B732" s="52" t="s">
        <v>819</v>
      </c>
      <c r="C732" s="36">
        <v>4</v>
      </c>
      <c r="D732" s="56">
        <v>35.5075</v>
      </c>
      <c r="E732" s="84">
        <v>2152</v>
      </c>
      <c r="F732" s="120">
        <v>630540</v>
      </c>
      <c r="G732" s="42">
        <v>100</v>
      </c>
      <c r="H732" s="51">
        <f t="shared" si="129"/>
        <v>630540</v>
      </c>
      <c r="I732" s="10">
        <f t="shared" si="128"/>
        <v>0</v>
      </c>
      <c r="J732" s="10">
        <f t="shared" si="130"/>
        <v>293.00185873605949</v>
      </c>
      <c r="K732" s="10">
        <f t="shared" si="131"/>
        <v>492.41144885627864</v>
      </c>
      <c r="L732" s="10">
        <f t="shared" si="132"/>
        <v>932102.86809712811</v>
      </c>
      <c r="M732" s="10"/>
      <c r="N732" s="73">
        <f t="shared" si="127"/>
        <v>932102.86809712811</v>
      </c>
    </row>
    <row r="733" spans="1:14" x14ac:dyDescent="0.25">
      <c r="A733" s="68"/>
      <c r="B733" s="52" t="s">
        <v>506</v>
      </c>
      <c r="C733" s="36">
        <v>4</v>
      </c>
      <c r="D733" s="56">
        <v>39.1021</v>
      </c>
      <c r="E733" s="84">
        <v>1437</v>
      </c>
      <c r="F733" s="120">
        <v>317650</v>
      </c>
      <c r="G733" s="42">
        <v>100</v>
      </c>
      <c r="H733" s="51">
        <f t="shared" si="129"/>
        <v>317650</v>
      </c>
      <c r="I733" s="10">
        <f t="shared" si="128"/>
        <v>0</v>
      </c>
      <c r="J733" s="10">
        <f t="shared" si="130"/>
        <v>221.05080027835768</v>
      </c>
      <c r="K733" s="10">
        <f t="shared" si="131"/>
        <v>564.36250731398047</v>
      </c>
      <c r="L733" s="10">
        <f t="shared" si="132"/>
        <v>953644.32617549156</v>
      </c>
      <c r="M733" s="10"/>
      <c r="N733" s="73">
        <f t="shared" si="127"/>
        <v>953644.32617549156</v>
      </c>
    </row>
    <row r="734" spans="1:14" x14ac:dyDescent="0.25">
      <c r="A734" s="68"/>
      <c r="B734" s="52" t="s">
        <v>507</v>
      </c>
      <c r="C734" s="36">
        <v>4</v>
      </c>
      <c r="D734" s="56">
        <v>10.784200000000002</v>
      </c>
      <c r="E734" s="84">
        <v>504</v>
      </c>
      <c r="F734" s="120">
        <v>73550</v>
      </c>
      <c r="G734" s="42">
        <v>100</v>
      </c>
      <c r="H734" s="51">
        <f t="shared" si="129"/>
        <v>73550</v>
      </c>
      <c r="I734" s="10">
        <f t="shared" si="128"/>
        <v>0</v>
      </c>
      <c r="J734" s="10">
        <f t="shared" si="130"/>
        <v>145.93253968253967</v>
      </c>
      <c r="K734" s="10">
        <f t="shared" si="131"/>
        <v>639.48076790979849</v>
      </c>
      <c r="L734" s="10">
        <f t="shared" si="132"/>
        <v>860987.40718219476</v>
      </c>
      <c r="M734" s="10"/>
      <c r="N734" s="73">
        <f t="shared" si="127"/>
        <v>860987.40718219476</v>
      </c>
    </row>
    <row r="735" spans="1:14" x14ac:dyDescent="0.25">
      <c r="A735" s="68"/>
      <c r="B735" s="52" t="s">
        <v>508</v>
      </c>
      <c r="C735" s="36">
        <v>4</v>
      </c>
      <c r="D735" s="56">
        <v>25.337800000000001</v>
      </c>
      <c r="E735" s="84">
        <v>1967</v>
      </c>
      <c r="F735" s="120">
        <v>433230</v>
      </c>
      <c r="G735" s="42">
        <v>100</v>
      </c>
      <c r="H735" s="51">
        <f t="shared" si="129"/>
        <v>433230</v>
      </c>
      <c r="I735" s="10">
        <f t="shared" si="128"/>
        <v>0</v>
      </c>
      <c r="J735" s="10">
        <f t="shared" si="130"/>
        <v>220.2491103202847</v>
      </c>
      <c r="K735" s="10">
        <f t="shared" si="131"/>
        <v>565.16419727205346</v>
      </c>
      <c r="L735" s="10">
        <f t="shared" si="132"/>
        <v>970338.53833697352</v>
      </c>
      <c r="M735" s="10"/>
      <c r="N735" s="73">
        <f t="shared" si="127"/>
        <v>970338.53833697352</v>
      </c>
    </row>
    <row r="736" spans="1:14" x14ac:dyDescent="0.25">
      <c r="A736" s="68"/>
      <c r="B736" s="52" t="s">
        <v>820</v>
      </c>
      <c r="C736" s="36">
        <v>4</v>
      </c>
      <c r="D736" s="56">
        <v>10.443499999999998</v>
      </c>
      <c r="E736" s="84">
        <v>818</v>
      </c>
      <c r="F736" s="120">
        <v>173610</v>
      </c>
      <c r="G736" s="42">
        <v>100</v>
      </c>
      <c r="H736" s="51">
        <f t="shared" si="129"/>
        <v>173610</v>
      </c>
      <c r="I736" s="10">
        <f t="shared" si="128"/>
        <v>0</v>
      </c>
      <c r="J736" s="10">
        <f t="shared" si="130"/>
        <v>212.23716381418092</v>
      </c>
      <c r="K736" s="10">
        <f t="shared" si="131"/>
        <v>573.17614377815721</v>
      </c>
      <c r="L736" s="10">
        <f t="shared" si="132"/>
        <v>813133.41447826091</v>
      </c>
      <c r="M736" s="10"/>
      <c r="N736" s="73">
        <f t="shared" si="127"/>
        <v>813133.41447826091</v>
      </c>
    </row>
    <row r="737" spans="1:14" x14ac:dyDescent="0.25">
      <c r="A737" s="68"/>
      <c r="B737" s="52" t="s">
        <v>509</v>
      </c>
      <c r="C737" s="36">
        <v>4</v>
      </c>
      <c r="D737" s="56">
        <v>12.3179</v>
      </c>
      <c r="E737" s="84">
        <v>626</v>
      </c>
      <c r="F737" s="120">
        <v>226850</v>
      </c>
      <c r="G737" s="42">
        <v>100</v>
      </c>
      <c r="H737" s="51">
        <f t="shared" si="129"/>
        <v>226850</v>
      </c>
      <c r="I737" s="10">
        <f t="shared" si="128"/>
        <v>0</v>
      </c>
      <c r="J737" s="10">
        <f t="shared" si="130"/>
        <v>362.38019169329073</v>
      </c>
      <c r="K737" s="10">
        <f t="shared" si="131"/>
        <v>423.0331158990474</v>
      </c>
      <c r="L737" s="10">
        <f t="shared" si="132"/>
        <v>616201.14962567308</v>
      </c>
      <c r="M737" s="10"/>
      <c r="N737" s="73">
        <f t="shared" si="127"/>
        <v>616201.14962567308</v>
      </c>
    </row>
    <row r="738" spans="1:14" x14ac:dyDescent="0.25">
      <c r="A738" s="68"/>
      <c r="B738" s="52" t="s">
        <v>510</v>
      </c>
      <c r="C738" s="36">
        <v>4</v>
      </c>
      <c r="D738" s="56">
        <v>13.093299999999999</v>
      </c>
      <c r="E738" s="84">
        <v>527</v>
      </c>
      <c r="F738" s="120">
        <v>45600</v>
      </c>
      <c r="G738" s="42">
        <v>100</v>
      </c>
      <c r="H738" s="51">
        <f t="shared" si="129"/>
        <v>45600</v>
      </c>
      <c r="I738" s="10">
        <f t="shared" si="128"/>
        <v>0</v>
      </c>
      <c r="J738" s="10">
        <f t="shared" si="130"/>
        <v>86.527514231499055</v>
      </c>
      <c r="K738" s="10">
        <f t="shared" si="131"/>
        <v>698.8857933608391</v>
      </c>
      <c r="L738" s="10">
        <f t="shared" si="132"/>
        <v>942307.82256478351</v>
      </c>
      <c r="M738" s="10"/>
      <c r="N738" s="73">
        <f t="shared" si="127"/>
        <v>942307.82256478351</v>
      </c>
    </row>
    <row r="739" spans="1:14" x14ac:dyDescent="0.25">
      <c r="A739" s="68"/>
      <c r="B739" s="52" t="s">
        <v>511</v>
      </c>
      <c r="C739" s="36">
        <v>4</v>
      </c>
      <c r="D739" s="56">
        <v>22.278000000000002</v>
      </c>
      <c r="E739" s="84">
        <v>1336</v>
      </c>
      <c r="F739" s="120">
        <v>249830</v>
      </c>
      <c r="G739" s="42">
        <v>100</v>
      </c>
      <c r="H739" s="51">
        <f t="shared" si="129"/>
        <v>249830</v>
      </c>
      <c r="I739" s="10">
        <f t="shared" si="128"/>
        <v>0</v>
      </c>
      <c r="J739" s="10">
        <f t="shared" si="130"/>
        <v>186.99850299401197</v>
      </c>
      <c r="K739" s="10">
        <f t="shared" si="131"/>
        <v>598.4148045983261</v>
      </c>
      <c r="L739" s="10">
        <f t="shared" si="132"/>
        <v>934179.43394958891</v>
      </c>
      <c r="M739" s="10"/>
      <c r="N739" s="73">
        <f t="shared" si="127"/>
        <v>934179.43394958891</v>
      </c>
    </row>
    <row r="740" spans="1:14" x14ac:dyDescent="0.25">
      <c r="A740" s="68"/>
      <c r="B740" s="52" t="s">
        <v>512</v>
      </c>
      <c r="C740" s="36">
        <v>4</v>
      </c>
      <c r="D740" s="56">
        <v>27.158000000000001</v>
      </c>
      <c r="E740" s="84">
        <v>1691</v>
      </c>
      <c r="F740" s="120">
        <v>275630</v>
      </c>
      <c r="G740" s="42">
        <v>100</v>
      </c>
      <c r="H740" s="51">
        <f t="shared" si="129"/>
        <v>275630</v>
      </c>
      <c r="I740" s="10">
        <f t="shared" si="128"/>
        <v>0</v>
      </c>
      <c r="J740" s="10">
        <f t="shared" si="130"/>
        <v>162.99822590183322</v>
      </c>
      <c r="K740" s="10">
        <f t="shared" si="131"/>
        <v>622.41508169050485</v>
      </c>
      <c r="L740" s="10">
        <f t="shared" si="132"/>
        <v>1015668.821045266</v>
      </c>
      <c r="M740" s="10"/>
      <c r="N740" s="73">
        <f t="shared" si="127"/>
        <v>1015668.821045266</v>
      </c>
    </row>
    <row r="741" spans="1:14" x14ac:dyDescent="0.25">
      <c r="A741" s="68"/>
      <c r="B741" s="52" t="s">
        <v>513</v>
      </c>
      <c r="C741" s="36">
        <v>4</v>
      </c>
      <c r="D741" s="56">
        <v>12.5047</v>
      </c>
      <c r="E741" s="84">
        <v>558</v>
      </c>
      <c r="F741" s="120">
        <v>160230</v>
      </c>
      <c r="G741" s="42">
        <v>100</v>
      </c>
      <c r="H741" s="51">
        <f t="shared" si="129"/>
        <v>160230</v>
      </c>
      <c r="I741" s="10">
        <f t="shared" si="128"/>
        <v>0</v>
      </c>
      <c r="J741" s="10">
        <f t="shared" si="130"/>
        <v>287.15053763440858</v>
      </c>
      <c r="K741" s="10">
        <f t="shared" si="131"/>
        <v>498.26276995792955</v>
      </c>
      <c r="L741" s="10">
        <f t="shared" si="132"/>
        <v>700684.57597786631</v>
      </c>
      <c r="M741" s="10"/>
      <c r="N741" s="73">
        <f t="shared" si="127"/>
        <v>700684.57597786631</v>
      </c>
    </row>
    <row r="742" spans="1:14" x14ac:dyDescent="0.25">
      <c r="A742" s="68"/>
      <c r="B742" s="52" t="s">
        <v>514</v>
      </c>
      <c r="C742" s="36">
        <v>4</v>
      </c>
      <c r="D742" s="56">
        <v>20.348699999999997</v>
      </c>
      <c r="E742" s="84">
        <v>1069</v>
      </c>
      <c r="F742" s="120">
        <v>491150</v>
      </c>
      <c r="G742" s="42">
        <v>100</v>
      </c>
      <c r="H742" s="51">
        <f t="shared" si="129"/>
        <v>491150</v>
      </c>
      <c r="I742" s="10">
        <f t="shared" si="128"/>
        <v>0</v>
      </c>
      <c r="J742" s="10">
        <f t="shared" si="130"/>
        <v>459.44808231992516</v>
      </c>
      <c r="K742" s="10">
        <f t="shared" si="131"/>
        <v>325.96522527241297</v>
      </c>
      <c r="L742" s="10">
        <f t="shared" si="132"/>
        <v>569689.95900467027</v>
      </c>
      <c r="M742" s="10"/>
      <c r="N742" s="73">
        <f t="shared" si="127"/>
        <v>569689.95900467027</v>
      </c>
    </row>
    <row r="743" spans="1:14" x14ac:dyDescent="0.25">
      <c r="A743" s="68"/>
      <c r="B743" s="52" t="s">
        <v>501</v>
      </c>
      <c r="C743" s="36">
        <v>3</v>
      </c>
      <c r="D743" s="56">
        <v>33.518300000000004</v>
      </c>
      <c r="E743" s="84">
        <v>13821</v>
      </c>
      <c r="F743" s="120">
        <v>22382720</v>
      </c>
      <c r="G743" s="42">
        <v>50</v>
      </c>
      <c r="H743" s="51">
        <f t="shared" si="129"/>
        <v>11191360</v>
      </c>
      <c r="I743" s="10">
        <f t="shared" si="128"/>
        <v>11191360</v>
      </c>
      <c r="J743" s="10">
        <f t="shared" si="130"/>
        <v>1619.4718182475942</v>
      </c>
      <c r="K743" s="10">
        <f t="shared" si="131"/>
        <v>-834.0585106552561</v>
      </c>
      <c r="L743" s="10">
        <f t="shared" si="132"/>
        <v>1575336.2875082409</v>
      </c>
      <c r="M743" s="10"/>
      <c r="N743" s="73">
        <f t="shared" si="127"/>
        <v>1575336.2875082409</v>
      </c>
    </row>
    <row r="744" spans="1:14" x14ac:dyDescent="0.25">
      <c r="A744" s="68"/>
      <c r="B744" s="52" t="s">
        <v>515</v>
      </c>
      <c r="C744" s="36">
        <v>4</v>
      </c>
      <c r="D744" s="56">
        <v>46.443300000000001</v>
      </c>
      <c r="E744" s="84">
        <v>1378</v>
      </c>
      <c r="F744" s="120">
        <v>257490</v>
      </c>
      <c r="G744" s="42">
        <v>100</v>
      </c>
      <c r="H744" s="51">
        <f t="shared" si="129"/>
        <v>257490</v>
      </c>
      <c r="I744" s="10">
        <f t="shared" si="128"/>
        <v>0</v>
      </c>
      <c r="J744" s="10">
        <f t="shared" si="130"/>
        <v>186.85776487663281</v>
      </c>
      <c r="K744" s="10">
        <f t="shared" si="131"/>
        <v>598.55554271570531</v>
      </c>
      <c r="L744" s="10">
        <f t="shared" si="132"/>
        <v>1010590.0688370011</v>
      </c>
      <c r="M744" s="10"/>
      <c r="N744" s="73">
        <f t="shared" si="127"/>
        <v>1010590.0688370011</v>
      </c>
    </row>
    <row r="745" spans="1:14" x14ac:dyDescent="0.25">
      <c r="A745" s="68"/>
      <c r="B745" s="52" t="s">
        <v>821</v>
      </c>
      <c r="C745" s="36">
        <v>4</v>
      </c>
      <c r="D745" s="56">
        <v>30.5336</v>
      </c>
      <c r="E745" s="84">
        <v>1986</v>
      </c>
      <c r="F745" s="120">
        <v>283330</v>
      </c>
      <c r="G745" s="42">
        <v>100</v>
      </c>
      <c r="H745" s="51">
        <f t="shared" si="129"/>
        <v>283330</v>
      </c>
      <c r="I745" s="10">
        <f t="shared" si="128"/>
        <v>0</v>
      </c>
      <c r="J745" s="10">
        <f t="shared" si="130"/>
        <v>142.6636455186304</v>
      </c>
      <c r="K745" s="10">
        <f t="shared" si="131"/>
        <v>642.74966207370767</v>
      </c>
      <c r="L745" s="10">
        <f t="shared" si="132"/>
        <v>1081840.9227537026</v>
      </c>
      <c r="M745" s="10"/>
      <c r="N745" s="73">
        <f t="shared" si="127"/>
        <v>1081840.9227537026</v>
      </c>
    </row>
    <row r="746" spans="1:14" x14ac:dyDescent="0.25">
      <c r="A746" s="68"/>
      <c r="B746" s="52" t="s">
        <v>516</v>
      </c>
      <c r="C746" s="36">
        <v>4</v>
      </c>
      <c r="D746" s="56">
        <v>32.883499999999998</v>
      </c>
      <c r="E746" s="84">
        <v>1609</v>
      </c>
      <c r="F746" s="120">
        <v>337830</v>
      </c>
      <c r="G746" s="42">
        <v>100</v>
      </c>
      <c r="H746" s="51">
        <f t="shared" si="129"/>
        <v>337830</v>
      </c>
      <c r="I746" s="10">
        <f t="shared" si="128"/>
        <v>0</v>
      </c>
      <c r="J746" s="10">
        <f t="shared" si="130"/>
        <v>209.96270975761342</v>
      </c>
      <c r="K746" s="10">
        <f t="shared" si="131"/>
        <v>575.4505978347247</v>
      </c>
      <c r="L746" s="10">
        <f t="shared" si="132"/>
        <v>966985.76000070572</v>
      </c>
      <c r="M746" s="10"/>
      <c r="N746" s="73">
        <f t="shared" si="127"/>
        <v>966985.76000070572</v>
      </c>
    </row>
    <row r="747" spans="1:14" x14ac:dyDescent="0.25">
      <c r="A747" s="68"/>
      <c r="B747" s="52" t="s">
        <v>822</v>
      </c>
      <c r="C747" s="36">
        <v>4</v>
      </c>
      <c r="D747" s="56">
        <v>39.14</v>
      </c>
      <c r="E747" s="84">
        <v>2699</v>
      </c>
      <c r="F747" s="120">
        <v>443690</v>
      </c>
      <c r="G747" s="42">
        <v>100</v>
      </c>
      <c r="H747" s="51">
        <f t="shared" si="129"/>
        <v>443690</v>
      </c>
      <c r="I747" s="10">
        <f t="shared" si="128"/>
        <v>0</v>
      </c>
      <c r="J747" s="10">
        <f t="shared" si="130"/>
        <v>164.3905150055576</v>
      </c>
      <c r="K747" s="10">
        <f t="shared" si="131"/>
        <v>621.0227925867805</v>
      </c>
      <c r="L747" s="10">
        <f t="shared" si="132"/>
        <v>1157194.3322604652</v>
      </c>
      <c r="M747" s="10"/>
      <c r="N747" s="73">
        <f t="shared" si="127"/>
        <v>1157194.3322604652</v>
      </c>
    </row>
    <row r="748" spans="1:14" x14ac:dyDescent="0.25">
      <c r="A748" s="68"/>
      <c r="B748" s="52" t="s">
        <v>517</v>
      </c>
      <c r="C748" s="36">
        <v>4</v>
      </c>
      <c r="D748" s="56">
        <v>12.936300000000001</v>
      </c>
      <c r="E748" s="84">
        <v>745</v>
      </c>
      <c r="F748" s="120">
        <v>538910</v>
      </c>
      <c r="G748" s="42">
        <v>100</v>
      </c>
      <c r="H748" s="51">
        <f t="shared" si="129"/>
        <v>538910</v>
      </c>
      <c r="I748" s="10">
        <f t="shared" si="128"/>
        <v>0</v>
      </c>
      <c r="J748" s="10">
        <f t="shared" si="130"/>
        <v>723.36912751677858</v>
      </c>
      <c r="K748" s="10">
        <f t="shared" si="131"/>
        <v>62.044180075559552</v>
      </c>
      <c r="L748" s="10">
        <f t="shared" si="132"/>
        <v>193170.64570783274</v>
      </c>
      <c r="M748" s="10"/>
      <c r="N748" s="73">
        <f t="shared" si="127"/>
        <v>193170.64570783274</v>
      </c>
    </row>
    <row r="749" spans="1:14" x14ac:dyDescent="0.25">
      <c r="A749" s="68"/>
      <c r="B749" s="4"/>
      <c r="C749" s="4"/>
      <c r="D749" s="56">
        <v>0</v>
      </c>
      <c r="E749" s="86"/>
      <c r="F749" s="74"/>
      <c r="G749" s="42"/>
      <c r="H749" s="74"/>
      <c r="I749" s="75"/>
      <c r="J749" s="75"/>
      <c r="K749" s="10"/>
      <c r="L749" s="10"/>
      <c r="M749" s="10"/>
      <c r="N749" s="73"/>
    </row>
    <row r="750" spans="1:14" x14ac:dyDescent="0.25">
      <c r="A750" s="71" t="s">
        <v>858</v>
      </c>
      <c r="B750" s="44" t="s">
        <v>2</v>
      </c>
      <c r="C750" s="45"/>
      <c r="D750" s="3">
        <v>936.02920000000017</v>
      </c>
      <c r="E750" s="87">
        <f>E751</f>
        <v>60956</v>
      </c>
      <c r="F750" s="38">
        <v>0</v>
      </c>
      <c r="G750" s="42"/>
      <c r="H750" s="38">
        <f>H752</f>
        <v>4222515</v>
      </c>
      <c r="I750" s="8">
        <f>I752</f>
        <v>-4222515</v>
      </c>
      <c r="J750" s="8"/>
      <c r="K750" s="10"/>
      <c r="L750" s="10"/>
      <c r="M750" s="9">
        <f>M752</f>
        <v>30784108.040219892</v>
      </c>
      <c r="N750" s="69">
        <f t="shared" si="127"/>
        <v>30784108.040219892</v>
      </c>
    </row>
    <row r="751" spans="1:14" x14ac:dyDescent="0.25">
      <c r="A751" s="71" t="s">
        <v>858</v>
      </c>
      <c r="B751" s="44" t="s">
        <v>3</v>
      </c>
      <c r="C751" s="45"/>
      <c r="D751" s="3">
        <v>936.02920000000017</v>
      </c>
      <c r="E751" s="87">
        <f>SUM(E753:E780)</f>
        <v>60956</v>
      </c>
      <c r="F751" s="38">
        <f>SUM(F753:F780)</f>
        <v>34793000</v>
      </c>
      <c r="G751" s="42"/>
      <c r="H751" s="38">
        <f>SUM(H753:H780)</f>
        <v>26347970</v>
      </c>
      <c r="I751" s="8">
        <f>SUM(I753:I780)</f>
        <v>8445030</v>
      </c>
      <c r="J751" s="8"/>
      <c r="K751" s="10"/>
      <c r="L751" s="8">
        <f>SUM(L753:L780)</f>
        <v>24089528.156703826</v>
      </c>
      <c r="M751" s="10"/>
      <c r="N751" s="69">
        <f t="shared" si="127"/>
        <v>24089528.156703826</v>
      </c>
    </row>
    <row r="752" spans="1:14" x14ac:dyDescent="0.25">
      <c r="A752" s="68"/>
      <c r="B752" s="52" t="s">
        <v>26</v>
      </c>
      <c r="C752" s="36">
        <v>2</v>
      </c>
      <c r="D752" s="56">
        <v>0</v>
      </c>
      <c r="E752" s="90"/>
      <c r="F752" s="51">
        <v>0</v>
      </c>
      <c r="G752" s="42">
        <v>25</v>
      </c>
      <c r="H752" s="51">
        <f>F773*G752/100</f>
        <v>4222515</v>
      </c>
      <c r="I752" s="10">
        <f t="shared" ref="I752:I780" si="133">F752-H752</f>
        <v>-4222515</v>
      </c>
      <c r="J752" s="10"/>
      <c r="K752" s="10"/>
      <c r="L752" s="10"/>
      <c r="M752" s="10">
        <f>($L$7*$L$8*E750/$L$10)+($L$7*$L$9*D750/$L$11)</f>
        <v>30784108.040219892</v>
      </c>
      <c r="N752" s="73">
        <f t="shared" si="127"/>
        <v>30784108.040219892</v>
      </c>
    </row>
    <row r="753" spans="1:14" x14ac:dyDescent="0.25">
      <c r="A753" s="68"/>
      <c r="B753" s="52" t="s">
        <v>519</v>
      </c>
      <c r="C753" s="36">
        <v>4</v>
      </c>
      <c r="D753" s="56">
        <v>24.559899999999999</v>
      </c>
      <c r="E753" s="84">
        <v>811</v>
      </c>
      <c r="F753" s="120">
        <v>693630</v>
      </c>
      <c r="G753" s="42">
        <v>100</v>
      </c>
      <c r="H753" s="51">
        <f t="shared" ref="H753:H780" si="134">F753*G753/100</f>
        <v>693630</v>
      </c>
      <c r="I753" s="10">
        <f t="shared" si="133"/>
        <v>0</v>
      </c>
      <c r="J753" s="10">
        <f t="shared" ref="J753:J780" si="135">F753/E753</f>
        <v>855.27743526510483</v>
      </c>
      <c r="K753" s="10">
        <f t="shared" ref="K753:K780" si="136">$J$11*$J$19-J753</f>
        <v>-69.864127672766699</v>
      </c>
      <c r="L753" s="10">
        <f t="shared" ref="L753:L780" si="137">IF(K753&gt;0,$J$7*$J$8*(K753/$K$19),0)+$J$7*$J$9*(E753/$E$19)+$J$7*$J$10*(D753/$D$19)</f>
        <v>159525.69241079304</v>
      </c>
      <c r="M753" s="10"/>
      <c r="N753" s="73">
        <f t="shared" si="127"/>
        <v>159525.69241079304</v>
      </c>
    </row>
    <row r="754" spans="1:14" x14ac:dyDescent="0.25">
      <c r="A754" s="68"/>
      <c r="B754" s="52" t="s">
        <v>520</v>
      </c>
      <c r="C754" s="36">
        <v>4</v>
      </c>
      <c r="D754" s="56">
        <v>24.404599999999999</v>
      </c>
      <c r="E754" s="84">
        <v>1699</v>
      </c>
      <c r="F754" s="120">
        <v>281090</v>
      </c>
      <c r="G754" s="42">
        <v>100</v>
      </c>
      <c r="H754" s="51">
        <f t="shared" si="134"/>
        <v>281090</v>
      </c>
      <c r="I754" s="10">
        <f t="shared" si="133"/>
        <v>0</v>
      </c>
      <c r="J754" s="10">
        <f t="shared" si="135"/>
        <v>165.44437904649794</v>
      </c>
      <c r="K754" s="10">
        <f t="shared" si="136"/>
        <v>619.96892854584019</v>
      </c>
      <c r="L754" s="10">
        <f t="shared" si="137"/>
        <v>1005382.1394050692</v>
      </c>
      <c r="M754" s="10"/>
      <c r="N754" s="73">
        <f t="shared" si="127"/>
        <v>1005382.1394050692</v>
      </c>
    </row>
    <row r="755" spans="1:14" x14ac:dyDescent="0.25">
      <c r="A755" s="68"/>
      <c r="B755" s="52" t="s">
        <v>823</v>
      </c>
      <c r="C755" s="36">
        <v>4</v>
      </c>
      <c r="D755" s="56">
        <v>26.257899999999999</v>
      </c>
      <c r="E755" s="84">
        <v>1585</v>
      </c>
      <c r="F755" s="120">
        <v>330260</v>
      </c>
      <c r="G755" s="42">
        <v>100</v>
      </c>
      <c r="H755" s="51">
        <f t="shared" si="134"/>
        <v>330260</v>
      </c>
      <c r="I755" s="10">
        <f t="shared" si="133"/>
        <v>0</v>
      </c>
      <c r="J755" s="10">
        <f t="shared" si="135"/>
        <v>208.36593059936908</v>
      </c>
      <c r="K755" s="10">
        <f t="shared" si="136"/>
        <v>577.04737699296902</v>
      </c>
      <c r="L755" s="10">
        <f t="shared" si="137"/>
        <v>946684.83977986267</v>
      </c>
      <c r="M755" s="10"/>
      <c r="N755" s="73">
        <f t="shared" si="127"/>
        <v>946684.83977986267</v>
      </c>
    </row>
    <row r="756" spans="1:14" x14ac:dyDescent="0.25">
      <c r="A756" s="68"/>
      <c r="B756" s="52" t="s">
        <v>521</v>
      </c>
      <c r="C756" s="36">
        <v>4</v>
      </c>
      <c r="D756" s="56">
        <v>28.290900000000004</v>
      </c>
      <c r="E756" s="84">
        <v>1275</v>
      </c>
      <c r="F756" s="120">
        <v>260180</v>
      </c>
      <c r="G756" s="42">
        <v>100</v>
      </c>
      <c r="H756" s="51">
        <f t="shared" si="134"/>
        <v>260180</v>
      </c>
      <c r="I756" s="10">
        <f t="shared" si="133"/>
        <v>0</v>
      </c>
      <c r="J756" s="10">
        <f t="shared" si="135"/>
        <v>204.06274509803922</v>
      </c>
      <c r="K756" s="10">
        <f t="shared" si="136"/>
        <v>581.35056249429886</v>
      </c>
      <c r="L756" s="10">
        <f t="shared" si="137"/>
        <v>924835.79664842575</v>
      </c>
      <c r="M756" s="10"/>
      <c r="N756" s="73">
        <f t="shared" si="127"/>
        <v>924835.79664842575</v>
      </c>
    </row>
    <row r="757" spans="1:14" x14ac:dyDescent="0.25">
      <c r="A757" s="68"/>
      <c r="B757" s="52" t="s">
        <v>824</v>
      </c>
      <c r="C757" s="36">
        <v>4</v>
      </c>
      <c r="D757" s="56">
        <v>58.626199999999997</v>
      </c>
      <c r="E757" s="84">
        <v>5452</v>
      </c>
      <c r="F757" s="120">
        <v>2598450</v>
      </c>
      <c r="G757" s="42">
        <v>100</v>
      </c>
      <c r="H757" s="51">
        <f t="shared" si="134"/>
        <v>2598450</v>
      </c>
      <c r="I757" s="10">
        <f t="shared" si="133"/>
        <v>0</v>
      </c>
      <c r="J757" s="10">
        <f t="shared" si="135"/>
        <v>476.60491562729271</v>
      </c>
      <c r="K757" s="10">
        <f t="shared" si="136"/>
        <v>308.80839196504542</v>
      </c>
      <c r="L757" s="10">
        <f t="shared" si="137"/>
        <v>1130570.0846483326</v>
      </c>
      <c r="M757" s="10"/>
      <c r="N757" s="73">
        <f t="shared" ref="N757:N820" si="138">L757+M757</f>
        <v>1130570.0846483326</v>
      </c>
    </row>
    <row r="758" spans="1:14" x14ac:dyDescent="0.25">
      <c r="A758" s="68"/>
      <c r="B758" s="52" t="s">
        <v>398</v>
      </c>
      <c r="C758" s="36">
        <v>4</v>
      </c>
      <c r="D758" s="56">
        <v>75.002099999999999</v>
      </c>
      <c r="E758" s="84">
        <v>3642</v>
      </c>
      <c r="F758" s="120">
        <v>2903840</v>
      </c>
      <c r="G758" s="42">
        <v>100</v>
      </c>
      <c r="H758" s="51">
        <f t="shared" si="134"/>
        <v>2903840</v>
      </c>
      <c r="I758" s="10">
        <f t="shared" si="133"/>
        <v>0</v>
      </c>
      <c r="J758" s="10">
        <f t="shared" si="135"/>
        <v>797.32015376166942</v>
      </c>
      <c r="K758" s="10">
        <f t="shared" si="136"/>
        <v>-11.906846169331288</v>
      </c>
      <c r="L758" s="10">
        <f t="shared" si="137"/>
        <v>611600.96810970327</v>
      </c>
      <c r="M758" s="10"/>
      <c r="N758" s="73">
        <f t="shared" si="138"/>
        <v>611600.96810970327</v>
      </c>
    </row>
    <row r="759" spans="1:14" x14ac:dyDescent="0.25">
      <c r="A759" s="68"/>
      <c r="B759" s="52" t="s">
        <v>522</v>
      </c>
      <c r="C759" s="36">
        <v>4</v>
      </c>
      <c r="D759" s="56">
        <v>13.497699999999998</v>
      </c>
      <c r="E759" s="84">
        <v>828</v>
      </c>
      <c r="F759" s="120">
        <v>144850</v>
      </c>
      <c r="G759" s="42">
        <v>100</v>
      </c>
      <c r="H759" s="51">
        <f t="shared" si="134"/>
        <v>144850</v>
      </c>
      <c r="I759" s="10">
        <f t="shared" si="133"/>
        <v>0</v>
      </c>
      <c r="J759" s="10">
        <f t="shared" si="135"/>
        <v>174.93961352657004</v>
      </c>
      <c r="K759" s="10">
        <f t="shared" si="136"/>
        <v>610.47369406576809</v>
      </c>
      <c r="L759" s="10">
        <f t="shared" si="137"/>
        <v>868480.52337042149</v>
      </c>
      <c r="M759" s="10"/>
      <c r="N759" s="73">
        <f t="shared" si="138"/>
        <v>868480.52337042149</v>
      </c>
    </row>
    <row r="760" spans="1:14" x14ac:dyDescent="0.25">
      <c r="A760" s="68"/>
      <c r="B760" s="52" t="s">
        <v>523</v>
      </c>
      <c r="C760" s="36">
        <v>4</v>
      </c>
      <c r="D760" s="56">
        <v>33.961999999999996</v>
      </c>
      <c r="E760" s="84">
        <v>1501</v>
      </c>
      <c r="F760" s="120">
        <v>412550</v>
      </c>
      <c r="G760" s="42">
        <v>100</v>
      </c>
      <c r="H760" s="51">
        <f t="shared" si="134"/>
        <v>412550</v>
      </c>
      <c r="I760" s="10">
        <f t="shared" si="133"/>
        <v>0</v>
      </c>
      <c r="J760" s="10">
        <f t="shared" si="135"/>
        <v>274.85009993337775</v>
      </c>
      <c r="K760" s="10">
        <f t="shared" si="136"/>
        <v>510.56320765896038</v>
      </c>
      <c r="L760" s="10">
        <f t="shared" si="137"/>
        <v>880002.54462454293</v>
      </c>
      <c r="M760" s="10"/>
      <c r="N760" s="73">
        <f t="shared" si="138"/>
        <v>880002.54462454293</v>
      </c>
    </row>
    <row r="761" spans="1:14" x14ac:dyDescent="0.25">
      <c r="A761" s="68"/>
      <c r="B761" s="52" t="s">
        <v>524</v>
      </c>
      <c r="C761" s="36">
        <v>4</v>
      </c>
      <c r="D761" s="56">
        <v>19.2516</v>
      </c>
      <c r="E761" s="84">
        <v>1031</v>
      </c>
      <c r="F761" s="120">
        <v>217320</v>
      </c>
      <c r="G761" s="42">
        <v>100</v>
      </c>
      <c r="H761" s="51">
        <f t="shared" si="134"/>
        <v>217320</v>
      </c>
      <c r="I761" s="10">
        <f t="shared" si="133"/>
        <v>0</v>
      </c>
      <c r="J761" s="10">
        <f t="shared" si="135"/>
        <v>210.78564500484967</v>
      </c>
      <c r="K761" s="10">
        <f t="shared" si="136"/>
        <v>574.62766258748843</v>
      </c>
      <c r="L761" s="10">
        <f t="shared" si="137"/>
        <v>863791.39743142505</v>
      </c>
      <c r="M761" s="10"/>
      <c r="N761" s="73">
        <f t="shared" si="138"/>
        <v>863791.39743142505</v>
      </c>
    </row>
    <row r="762" spans="1:14" x14ac:dyDescent="0.25">
      <c r="A762" s="68"/>
      <c r="B762" s="52" t="s">
        <v>297</v>
      </c>
      <c r="C762" s="36">
        <v>4</v>
      </c>
      <c r="D762" s="56">
        <v>32.711999999999996</v>
      </c>
      <c r="E762" s="84">
        <v>2080</v>
      </c>
      <c r="F762" s="120">
        <v>706730</v>
      </c>
      <c r="G762" s="42">
        <v>100</v>
      </c>
      <c r="H762" s="51">
        <f t="shared" si="134"/>
        <v>706730</v>
      </c>
      <c r="I762" s="10">
        <f t="shared" si="133"/>
        <v>0</v>
      </c>
      <c r="J762" s="10">
        <f t="shared" si="135"/>
        <v>339.77403846153845</v>
      </c>
      <c r="K762" s="10">
        <f t="shared" si="136"/>
        <v>445.63926913079968</v>
      </c>
      <c r="L762" s="10">
        <f t="shared" si="137"/>
        <v>859418.86574890965</v>
      </c>
      <c r="M762" s="10"/>
      <c r="N762" s="73">
        <f t="shared" si="138"/>
        <v>859418.86574890965</v>
      </c>
    </row>
    <row r="763" spans="1:14" x14ac:dyDescent="0.25">
      <c r="A763" s="68"/>
      <c r="B763" s="52" t="s">
        <v>132</v>
      </c>
      <c r="C763" s="36">
        <v>4</v>
      </c>
      <c r="D763" s="56">
        <v>16.431900000000002</v>
      </c>
      <c r="E763" s="84">
        <v>756</v>
      </c>
      <c r="F763" s="120">
        <v>225880</v>
      </c>
      <c r="G763" s="42">
        <v>100</v>
      </c>
      <c r="H763" s="51">
        <f t="shared" si="134"/>
        <v>225880</v>
      </c>
      <c r="I763" s="10">
        <f t="shared" si="133"/>
        <v>0</v>
      </c>
      <c r="J763" s="10">
        <f t="shared" si="135"/>
        <v>298.78306878306876</v>
      </c>
      <c r="K763" s="10">
        <f t="shared" si="136"/>
        <v>486.63023880926937</v>
      </c>
      <c r="L763" s="10">
        <f t="shared" si="137"/>
        <v>719387.88624729705</v>
      </c>
      <c r="M763" s="10"/>
      <c r="N763" s="73">
        <f t="shared" si="138"/>
        <v>719387.88624729705</v>
      </c>
    </row>
    <row r="764" spans="1:14" x14ac:dyDescent="0.25">
      <c r="A764" s="68"/>
      <c r="B764" s="52" t="s">
        <v>525</v>
      </c>
      <c r="C764" s="36">
        <v>4</v>
      </c>
      <c r="D764" s="56">
        <v>39.871500000000005</v>
      </c>
      <c r="E764" s="84">
        <v>1043</v>
      </c>
      <c r="F764" s="120">
        <v>407790</v>
      </c>
      <c r="G764" s="42">
        <v>100</v>
      </c>
      <c r="H764" s="51">
        <f t="shared" si="134"/>
        <v>407790</v>
      </c>
      <c r="I764" s="10">
        <f t="shared" si="133"/>
        <v>0</v>
      </c>
      <c r="J764" s="10">
        <f t="shared" si="135"/>
        <v>390.97794822627037</v>
      </c>
      <c r="K764" s="10">
        <f t="shared" si="136"/>
        <v>394.43535936606776</v>
      </c>
      <c r="L764" s="10">
        <f t="shared" si="137"/>
        <v>707879.96650632797</v>
      </c>
      <c r="M764" s="10"/>
      <c r="N764" s="73">
        <f t="shared" si="138"/>
        <v>707879.96650632797</v>
      </c>
    </row>
    <row r="765" spans="1:14" x14ac:dyDescent="0.25">
      <c r="A765" s="68"/>
      <c r="B765" s="52" t="s">
        <v>70</v>
      </c>
      <c r="C765" s="36">
        <v>4</v>
      </c>
      <c r="D765" s="56">
        <v>61.625299999999996</v>
      </c>
      <c r="E765" s="84">
        <v>4107</v>
      </c>
      <c r="F765" s="120">
        <v>899190</v>
      </c>
      <c r="G765" s="42">
        <v>100</v>
      </c>
      <c r="H765" s="51">
        <f t="shared" si="134"/>
        <v>899190</v>
      </c>
      <c r="I765" s="10">
        <f t="shared" si="133"/>
        <v>0</v>
      </c>
      <c r="J765" s="10">
        <f t="shared" si="135"/>
        <v>218.94083272461651</v>
      </c>
      <c r="K765" s="10">
        <f t="shared" si="136"/>
        <v>566.47247486772164</v>
      </c>
      <c r="L765" s="10">
        <f t="shared" si="137"/>
        <v>1308184.2704106071</v>
      </c>
      <c r="M765" s="10"/>
      <c r="N765" s="73">
        <f t="shared" si="138"/>
        <v>1308184.2704106071</v>
      </c>
    </row>
    <row r="766" spans="1:14" x14ac:dyDescent="0.25">
      <c r="A766" s="68"/>
      <c r="B766" s="52" t="s">
        <v>526</v>
      </c>
      <c r="C766" s="36">
        <v>4</v>
      </c>
      <c r="D766" s="56">
        <v>43.096600000000002</v>
      </c>
      <c r="E766" s="84">
        <v>2952</v>
      </c>
      <c r="F766" s="120">
        <v>742120</v>
      </c>
      <c r="G766" s="42">
        <v>100</v>
      </c>
      <c r="H766" s="51">
        <f t="shared" si="134"/>
        <v>742120</v>
      </c>
      <c r="I766" s="10">
        <f t="shared" si="133"/>
        <v>0</v>
      </c>
      <c r="J766" s="10">
        <f t="shared" si="135"/>
        <v>251.39566395663957</v>
      </c>
      <c r="K766" s="10">
        <f t="shared" si="136"/>
        <v>534.01764363569851</v>
      </c>
      <c r="L766" s="10">
        <f t="shared" si="137"/>
        <v>1090494.7539972621</v>
      </c>
      <c r="M766" s="10"/>
      <c r="N766" s="73">
        <f t="shared" si="138"/>
        <v>1090494.7539972621</v>
      </c>
    </row>
    <row r="767" spans="1:14" x14ac:dyDescent="0.25">
      <c r="A767" s="68"/>
      <c r="B767" s="52" t="s">
        <v>527</v>
      </c>
      <c r="C767" s="36">
        <v>4</v>
      </c>
      <c r="D767" s="56">
        <v>19.396799999999999</v>
      </c>
      <c r="E767" s="84">
        <v>986</v>
      </c>
      <c r="F767" s="120">
        <v>235540</v>
      </c>
      <c r="G767" s="42">
        <v>100</v>
      </c>
      <c r="H767" s="51">
        <f t="shared" si="134"/>
        <v>235540</v>
      </c>
      <c r="I767" s="10">
        <f t="shared" si="133"/>
        <v>0</v>
      </c>
      <c r="J767" s="10">
        <f t="shared" si="135"/>
        <v>238.8843813387424</v>
      </c>
      <c r="K767" s="10">
        <f t="shared" si="136"/>
        <v>546.52892625359573</v>
      </c>
      <c r="L767" s="10">
        <f t="shared" si="137"/>
        <v>825357.49025189911</v>
      </c>
      <c r="M767" s="10"/>
      <c r="N767" s="73">
        <f t="shared" si="138"/>
        <v>825357.49025189911</v>
      </c>
    </row>
    <row r="768" spans="1:14" x14ac:dyDescent="0.25">
      <c r="A768" s="68"/>
      <c r="B768" s="52" t="s">
        <v>528</v>
      </c>
      <c r="C768" s="36">
        <v>4</v>
      </c>
      <c r="D768" s="56">
        <v>14.632000000000001</v>
      </c>
      <c r="E768" s="84">
        <v>577</v>
      </c>
      <c r="F768" s="120">
        <v>202120</v>
      </c>
      <c r="G768" s="42">
        <v>100</v>
      </c>
      <c r="H768" s="51">
        <f t="shared" si="134"/>
        <v>202120</v>
      </c>
      <c r="I768" s="10">
        <f t="shared" si="133"/>
        <v>0</v>
      </c>
      <c r="J768" s="10">
        <f t="shared" si="135"/>
        <v>350.29462738301561</v>
      </c>
      <c r="K768" s="10">
        <f t="shared" si="136"/>
        <v>435.11868020932252</v>
      </c>
      <c r="L768" s="10">
        <f t="shared" si="137"/>
        <v>632489.84331788332</v>
      </c>
      <c r="M768" s="10"/>
      <c r="N768" s="73">
        <f t="shared" si="138"/>
        <v>632489.84331788332</v>
      </c>
    </row>
    <row r="769" spans="1:14" x14ac:dyDescent="0.25">
      <c r="A769" s="68"/>
      <c r="B769" s="52" t="s">
        <v>529</v>
      </c>
      <c r="C769" s="36">
        <v>4</v>
      </c>
      <c r="D769" s="56">
        <v>26.194400000000002</v>
      </c>
      <c r="E769" s="84">
        <v>1113</v>
      </c>
      <c r="F769" s="120">
        <v>351320</v>
      </c>
      <c r="G769" s="42">
        <v>100</v>
      </c>
      <c r="H769" s="51">
        <f t="shared" si="134"/>
        <v>351320</v>
      </c>
      <c r="I769" s="10">
        <f t="shared" si="133"/>
        <v>0</v>
      </c>
      <c r="J769" s="10">
        <f t="shared" si="135"/>
        <v>315.65139263252473</v>
      </c>
      <c r="K769" s="10">
        <f t="shared" si="136"/>
        <v>469.7619149598134</v>
      </c>
      <c r="L769" s="10">
        <f t="shared" si="137"/>
        <v>766049.72169407294</v>
      </c>
      <c r="M769" s="10"/>
      <c r="N769" s="73">
        <f t="shared" si="138"/>
        <v>766049.72169407294</v>
      </c>
    </row>
    <row r="770" spans="1:14" x14ac:dyDescent="0.25">
      <c r="A770" s="68"/>
      <c r="B770" s="52" t="s">
        <v>530</v>
      </c>
      <c r="C770" s="36">
        <v>4</v>
      </c>
      <c r="D770" s="56">
        <v>27.970300000000002</v>
      </c>
      <c r="E770" s="84">
        <v>1504</v>
      </c>
      <c r="F770" s="120">
        <v>387580</v>
      </c>
      <c r="G770" s="42">
        <v>100</v>
      </c>
      <c r="H770" s="51">
        <f t="shared" si="134"/>
        <v>387580</v>
      </c>
      <c r="I770" s="10">
        <f t="shared" si="133"/>
        <v>0</v>
      </c>
      <c r="J770" s="10">
        <f t="shared" si="135"/>
        <v>257.69946808510639</v>
      </c>
      <c r="K770" s="10">
        <f t="shared" si="136"/>
        <v>527.7138395072318</v>
      </c>
      <c r="L770" s="10">
        <f t="shared" si="137"/>
        <v>883320.60010073602</v>
      </c>
      <c r="M770" s="10"/>
      <c r="N770" s="73">
        <f t="shared" si="138"/>
        <v>883320.60010073602</v>
      </c>
    </row>
    <row r="771" spans="1:14" x14ac:dyDescent="0.25">
      <c r="A771" s="68"/>
      <c r="B771" s="52" t="s">
        <v>531</v>
      </c>
      <c r="C771" s="36">
        <v>4</v>
      </c>
      <c r="D771" s="56">
        <v>32.350300000000004</v>
      </c>
      <c r="E771" s="84">
        <v>1560</v>
      </c>
      <c r="F771" s="120">
        <v>376440</v>
      </c>
      <c r="G771" s="42">
        <v>100</v>
      </c>
      <c r="H771" s="51">
        <f t="shared" si="134"/>
        <v>376440</v>
      </c>
      <c r="I771" s="10">
        <f t="shared" si="133"/>
        <v>0</v>
      </c>
      <c r="J771" s="10">
        <f t="shared" si="135"/>
        <v>241.30769230769232</v>
      </c>
      <c r="K771" s="10">
        <f t="shared" si="136"/>
        <v>544.10561528464586</v>
      </c>
      <c r="L771" s="10">
        <f t="shared" si="137"/>
        <v>922175.37902867899</v>
      </c>
      <c r="M771" s="10"/>
      <c r="N771" s="73">
        <f t="shared" si="138"/>
        <v>922175.37902867899</v>
      </c>
    </row>
    <row r="772" spans="1:14" x14ac:dyDescent="0.25">
      <c r="A772" s="68"/>
      <c r="B772" s="52" t="s">
        <v>532</v>
      </c>
      <c r="C772" s="36">
        <v>4</v>
      </c>
      <c r="D772" s="56">
        <v>49.196099999999994</v>
      </c>
      <c r="E772" s="84">
        <v>2932</v>
      </c>
      <c r="F772" s="120">
        <v>1229000</v>
      </c>
      <c r="G772" s="42">
        <v>100</v>
      </c>
      <c r="H772" s="51">
        <f t="shared" si="134"/>
        <v>1229000</v>
      </c>
      <c r="I772" s="10">
        <f t="shared" si="133"/>
        <v>0</v>
      </c>
      <c r="J772" s="10">
        <f t="shared" si="135"/>
        <v>419.16780354706685</v>
      </c>
      <c r="K772" s="10">
        <f t="shared" si="136"/>
        <v>366.24550404527128</v>
      </c>
      <c r="L772" s="10">
        <f t="shared" si="137"/>
        <v>903105.31565955491</v>
      </c>
      <c r="M772" s="10"/>
      <c r="N772" s="73">
        <f t="shared" si="138"/>
        <v>903105.31565955491</v>
      </c>
    </row>
    <row r="773" spans="1:14" x14ac:dyDescent="0.25">
      <c r="A773" s="68"/>
      <c r="B773" s="52" t="s">
        <v>897</v>
      </c>
      <c r="C773" s="36">
        <v>3</v>
      </c>
      <c r="D773" s="56">
        <v>52.1601</v>
      </c>
      <c r="E773" s="84">
        <v>11207</v>
      </c>
      <c r="F773" s="120">
        <v>16890060</v>
      </c>
      <c r="G773" s="42">
        <v>50</v>
      </c>
      <c r="H773" s="51">
        <f t="shared" si="134"/>
        <v>8445030</v>
      </c>
      <c r="I773" s="10">
        <f t="shared" si="133"/>
        <v>8445030</v>
      </c>
      <c r="J773" s="10">
        <f t="shared" si="135"/>
        <v>1507.0991344695281</v>
      </c>
      <c r="K773" s="10">
        <f t="shared" si="136"/>
        <v>-721.68582687718992</v>
      </c>
      <c r="L773" s="10">
        <f t="shared" si="137"/>
        <v>1351566.992750305</v>
      </c>
      <c r="M773" s="10"/>
      <c r="N773" s="73">
        <f t="shared" si="138"/>
        <v>1351566.992750305</v>
      </c>
    </row>
    <row r="774" spans="1:14" x14ac:dyDescent="0.25">
      <c r="A774" s="68"/>
      <c r="B774" s="52" t="s">
        <v>533</v>
      </c>
      <c r="C774" s="36">
        <v>4</v>
      </c>
      <c r="D774" s="56">
        <v>25.946999999999999</v>
      </c>
      <c r="E774" s="84">
        <v>1800</v>
      </c>
      <c r="F774" s="120">
        <v>583440</v>
      </c>
      <c r="G774" s="42">
        <v>100</v>
      </c>
      <c r="H774" s="51">
        <f t="shared" si="134"/>
        <v>583440</v>
      </c>
      <c r="I774" s="10">
        <f t="shared" si="133"/>
        <v>0</v>
      </c>
      <c r="J774" s="10">
        <f t="shared" si="135"/>
        <v>324.13333333333333</v>
      </c>
      <c r="K774" s="10">
        <f t="shared" si="136"/>
        <v>461.2799742590048</v>
      </c>
      <c r="L774" s="10">
        <f t="shared" si="137"/>
        <v>828391.67351056205</v>
      </c>
      <c r="M774" s="10"/>
      <c r="N774" s="73">
        <f t="shared" si="138"/>
        <v>828391.67351056205</v>
      </c>
    </row>
    <row r="775" spans="1:14" x14ac:dyDescent="0.25">
      <c r="A775" s="68"/>
      <c r="B775" s="52" t="s">
        <v>534</v>
      </c>
      <c r="C775" s="36">
        <v>4</v>
      </c>
      <c r="D775" s="56">
        <v>24.24</v>
      </c>
      <c r="E775" s="84">
        <v>1045</v>
      </c>
      <c r="F775" s="120">
        <v>349830</v>
      </c>
      <c r="G775" s="42">
        <v>100</v>
      </c>
      <c r="H775" s="51">
        <f t="shared" si="134"/>
        <v>349830</v>
      </c>
      <c r="I775" s="10">
        <f t="shared" si="133"/>
        <v>0</v>
      </c>
      <c r="J775" s="10">
        <f t="shared" si="135"/>
        <v>334.76555023923447</v>
      </c>
      <c r="K775" s="10">
        <f t="shared" si="136"/>
        <v>450.64775735310366</v>
      </c>
      <c r="L775" s="10">
        <f t="shared" si="137"/>
        <v>729816.09842473664</v>
      </c>
      <c r="M775" s="10"/>
      <c r="N775" s="73">
        <f t="shared" si="138"/>
        <v>729816.09842473664</v>
      </c>
    </row>
    <row r="776" spans="1:14" x14ac:dyDescent="0.25">
      <c r="A776" s="68"/>
      <c r="B776" s="52" t="s">
        <v>826</v>
      </c>
      <c r="C776" s="36">
        <v>4</v>
      </c>
      <c r="D776" s="56">
        <v>16.225899999999999</v>
      </c>
      <c r="E776" s="84">
        <v>459</v>
      </c>
      <c r="F776" s="120">
        <v>70320</v>
      </c>
      <c r="G776" s="42">
        <v>100</v>
      </c>
      <c r="H776" s="51">
        <f t="shared" si="134"/>
        <v>70320</v>
      </c>
      <c r="I776" s="10">
        <f t="shared" si="133"/>
        <v>0</v>
      </c>
      <c r="J776" s="10">
        <f t="shared" si="135"/>
        <v>153.20261437908496</v>
      </c>
      <c r="K776" s="10">
        <f t="shared" si="136"/>
        <v>632.21069321325319</v>
      </c>
      <c r="L776" s="10">
        <f t="shared" si="137"/>
        <v>863528.18204799853</v>
      </c>
      <c r="M776" s="10"/>
      <c r="N776" s="73">
        <f t="shared" si="138"/>
        <v>863528.18204799853</v>
      </c>
    </row>
    <row r="777" spans="1:14" x14ac:dyDescent="0.25">
      <c r="A777" s="68"/>
      <c r="B777" s="52" t="s">
        <v>535</v>
      </c>
      <c r="C777" s="36">
        <v>4</v>
      </c>
      <c r="D777" s="56">
        <v>31.949000000000002</v>
      </c>
      <c r="E777" s="84">
        <v>1479</v>
      </c>
      <c r="F777" s="120">
        <v>949780</v>
      </c>
      <c r="G777" s="42">
        <v>100</v>
      </c>
      <c r="H777" s="51">
        <f t="shared" si="134"/>
        <v>949780</v>
      </c>
      <c r="I777" s="10">
        <f t="shared" si="133"/>
        <v>0</v>
      </c>
      <c r="J777" s="10">
        <f t="shared" si="135"/>
        <v>642.17714672075726</v>
      </c>
      <c r="K777" s="10">
        <f t="shared" si="136"/>
        <v>143.23616087158086</v>
      </c>
      <c r="L777" s="10">
        <f t="shared" si="137"/>
        <v>426419.72941230785</v>
      </c>
      <c r="M777" s="10"/>
      <c r="N777" s="73">
        <f t="shared" si="138"/>
        <v>426419.72941230785</v>
      </c>
    </row>
    <row r="778" spans="1:14" x14ac:dyDescent="0.25">
      <c r="A778" s="68"/>
      <c r="B778" s="52" t="s">
        <v>536</v>
      </c>
      <c r="C778" s="36">
        <v>4</v>
      </c>
      <c r="D778" s="56">
        <v>48.289499999999997</v>
      </c>
      <c r="E778" s="84">
        <v>2804</v>
      </c>
      <c r="F778" s="120">
        <v>703970</v>
      </c>
      <c r="G778" s="42">
        <v>100</v>
      </c>
      <c r="H778" s="51">
        <f t="shared" si="134"/>
        <v>703970</v>
      </c>
      <c r="I778" s="10">
        <f t="shared" si="133"/>
        <v>0</v>
      </c>
      <c r="J778" s="10">
        <f t="shared" si="135"/>
        <v>251.05920114122682</v>
      </c>
      <c r="K778" s="10">
        <f t="shared" si="136"/>
        <v>534.35410645111131</v>
      </c>
      <c r="L778" s="10">
        <f t="shared" si="137"/>
        <v>1090518.6795206354</v>
      </c>
      <c r="M778" s="10"/>
      <c r="N778" s="73">
        <f t="shared" si="138"/>
        <v>1090518.6795206354</v>
      </c>
    </row>
    <row r="779" spans="1:14" x14ac:dyDescent="0.25">
      <c r="A779" s="68"/>
      <c r="B779" s="52" t="s">
        <v>414</v>
      </c>
      <c r="C779" s="36">
        <v>4</v>
      </c>
      <c r="D779" s="56">
        <v>24.758200000000002</v>
      </c>
      <c r="E779" s="84">
        <v>2036</v>
      </c>
      <c r="F779" s="120">
        <v>603650</v>
      </c>
      <c r="G779" s="42">
        <v>100</v>
      </c>
      <c r="H779" s="51">
        <f t="shared" si="134"/>
        <v>603650</v>
      </c>
      <c r="I779" s="10">
        <f t="shared" si="133"/>
        <v>0</v>
      </c>
      <c r="J779" s="10">
        <f t="shared" si="135"/>
        <v>296.48821218074659</v>
      </c>
      <c r="K779" s="10">
        <f t="shared" si="136"/>
        <v>488.92509541159154</v>
      </c>
      <c r="L779" s="10">
        <f t="shared" si="137"/>
        <v>883571.92631197441</v>
      </c>
      <c r="M779" s="10"/>
      <c r="N779" s="73">
        <f t="shared" si="138"/>
        <v>883571.92631197441</v>
      </c>
    </row>
    <row r="780" spans="1:14" x14ac:dyDescent="0.25">
      <c r="A780" s="68"/>
      <c r="B780" s="52" t="s">
        <v>537</v>
      </c>
      <c r="C780" s="36">
        <v>4</v>
      </c>
      <c r="D780" s="56">
        <v>45.129399999999997</v>
      </c>
      <c r="E780" s="84">
        <v>2692</v>
      </c>
      <c r="F780" s="120">
        <v>1036070</v>
      </c>
      <c r="G780" s="42">
        <v>100</v>
      </c>
      <c r="H780" s="51">
        <f t="shared" si="134"/>
        <v>1036070</v>
      </c>
      <c r="I780" s="10">
        <f t="shared" si="133"/>
        <v>0</v>
      </c>
      <c r="J780" s="10">
        <f t="shared" si="135"/>
        <v>384.86998514115896</v>
      </c>
      <c r="K780" s="10">
        <f t="shared" si="136"/>
        <v>400.54332245117917</v>
      </c>
      <c r="L780" s="10">
        <f t="shared" si="137"/>
        <v>906976.79533349955</v>
      </c>
      <c r="M780" s="10"/>
      <c r="N780" s="73">
        <f t="shared" si="138"/>
        <v>906976.79533349955</v>
      </c>
    </row>
    <row r="781" spans="1:14" x14ac:dyDescent="0.25">
      <c r="A781" s="68"/>
      <c r="B781" s="4"/>
      <c r="C781" s="4"/>
      <c r="D781" s="56">
        <v>0</v>
      </c>
      <c r="E781" s="86"/>
      <c r="F781" s="74"/>
      <c r="G781" s="42"/>
      <c r="H781" s="74"/>
      <c r="I781" s="75"/>
      <c r="J781" s="75"/>
      <c r="K781" s="10"/>
      <c r="L781" s="10"/>
      <c r="M781" s="10"/>
      <c r="N781" s="73"/>
    </row>
    <row r="782" spans="1:14" x14ac:dyDescent="0.25">
      <c r="A782" s="71" t="s">
        <v>538</v>
      </c>
      <c r="B782" s="44" t="s">
        <v>2</v>
      </c>
      <c r="C782" s="45"/>
      <c r="D782" s="3">
        <v>1033.7047000000002</v>
      </c>
      <c r="E782" s="87">
        <f>E783</f>
        <v>81677</v>
      </c>
      <c r="F782" s="38">
        <v>0</v>
      </c>
      <c r="G782" s="42"/>
      <c r="H782" s="38">
        <f>H784</f>
        <v>3857150</v>
      </c>
      <c r="I782" s="8">
        <f>I784</f>
        <v>-3857150</v>
      </c>
      <c r="J782" s="8"/>
      <c r="K782" s="10"/>
      <c r="L782" s="10"/>
      <c r="M782" s="9">
        <f>M784</f>
        <v>37991733.362420589</v>
      </c>
      <c r="N782" s="69">
        <f t="shared" si="138"/>
        <v>37991733.362420589</v>
      </c>
    </row>
    <row r="783" spans="1:14" x14ac:dyDescent="0.25">
      <c r="A783" s="71" t="s">
        <v>538</v>
      </c>
      <c r="B783" s="44" t="s">
        <v>3</v>
      </c>
      <c r="C783" s="45"/>
      <c r="D783" s="3">
        <v>1033.7047000000002</v>
      </c>
      <c r="E783" s="87">
        <f>SUM(E785:E810)</f>
        <v>81677</v>
      </c>
      <c r="F783" s="38">
        <f>SUM(F785:F810)</f>
        <v>33090100</v>
      </c>
      <c r="G783" s="42"/>
      <c r="H783" s="38">
        <f>SUM(H785:H810)</f>
        <v>25375800</v>
      </c>
      <c r="I783" s="8">
        <f>SUM(I785:I810)</f>
        <v>7714300</v>
      </c>
      <c r="J783" s="8"/>
      <c r="K783" s="10"/>
      <c r="L783" s="8">
        <f>SUM(L785:L810)</f>
        <v>27958556.383723065</v>
      </c>
      <c r="M783" s="10"/>
      <c r="N783" s="69">
        <f t="shared" si="138"/>
        <v>27958556.383723065</v>
      </c>
    </row>
    <row r="784" spans="1:14" x14ac:dyDescent="0.25">
      <c r="A784" s="68"/>
      <c r="B784" s="52" t="s">
        <v>26</v>
      </c>
      <c r="C784" s="36">
        <v>2</v>
      </c>
      <c r="D784" s="56">
        <v>0</v>
      </c>
      <c r="E784" s="90"/>
      <c r="F784" s="51">
        <v>0</v>
      </c>
      <c r="G784" s="42">
        <v>25</v>
      </c>
      <c r="H784" s="51">
        <f>F807*G784/100</f>
        <v>3857150</v>
      </c>
      <c r="I784" s="10">
        <f t="shared" ref="I784:I810" si="139">F784-H784</f>
        <v>-3857150</v>
      </c>
      <c r="J784" s="10"/>
      <c r="K784" s="10"/>
      <c r="L784" s="10"/>
      <c r="M784" s="10">
        <f>($L$7*$L$8*E782/$L$10)+($L$7*$L$9*D782/$L$11)</f>
        <v>37991733.362420589</v>
      </c>
      <c r="N784" s="73">
        <f t="shared" si="138"/>
        <v>37991733.362420589</v>
      </c>
    </row>
    <row r="785" spans="1:14" x14ac:dyDescent="0.25">
      <c r="A785" s="68"/>
      <c r="B785" s="52" t="s">
        <v>539</v>
      </c>
      <c r="C785" s="36">
        <v>4</v>
      </c>
      <c r="D785" s="56">
        <v>68.235900000000001</v>
      </c>
      <c r="E785" s="84">
        <v>5608</v>
      </c>
      <c r="F785" s="120">
        <v>1354250</v>
      </c>
      <c r="G785" s="42">
        <v>100</v>
      </c>
      <c r="H785" s="51">
        <f t="shared" ref="H785:H810" si="140">F785*G785/100</f>
        <v>1354250</v>
      </c>
      <c r="I785" s="10">
        <f t="shared" si="139"/>
        <v>0</v>
      </c>
      <c r="J785" s="10">
        <f t="shared" ref="J785:J810" si="141">F785/E785</f>
        <v>241.48537803138373</v>
      </c>
      <c r="K785" s="10">
        <f t="shared" ref="K785:K810" si="142">$J$11*$J$19-J785</f>
        <v>543.92792956095445</v>
      </c>
      <c r="L785" s="10">
        <f t="shared" ref="L785:L810" si="143">IF(K785&gt;0,$J$7*$J$8*(K785/$K$19),0)+$J$7*$J$9*(E785/$E$19)+$J$7*$J$10*(D785/$D$19)</f>
        <v>1460763.0709235561</v>
      </c>
      <c r="M785" s="10"/>
      <c r="N785" s="73">
        <f t="shared" si="138"/>
        <v>1460763.0709235561</v>
      </c>
    </row>
    <row r="786" spans="1:14" x14ac:dyDescent="0.25">
      <c r="A786" s="68"/>
      <c r="B786" s="52" t="s">
        <v>540</v>
      </c>
      <c r="C786" s="36">
        <v>4</v>
      </c>
      <c r="D786" s="56">
        <v>23.710999999999999</v>
      </c>
      <c r="E786" s="84">
        <v>2331</v>
      </c>
      <c r="F786" s="120">
        <v>475380</v>
      </c>
      <c r="G786" s="42">
        <v>100</v>
      </c>
      <c r="H786" s="51">
        <f t="shared" si="140"/>
        <v>475380</v>
      </c>
      <c r="I786" s="10">
        <f t="shared" si="139"/>
        <v>0</v>
      </c>
      <c r="J786" s="10">
        <f t="shared" si="141"/>
        <v>203.93822393822393</v>
      </c>
      <c r="K786" s="10">
        <f t="shared" si="142"/>
        <v>581.4750836541142</v>
      </c>
      <c r="L786" s="10">
        <f t="shared" si="143"/>
        <v>1024147.2569230249</v>
      </c>
      <c r="M786" s="10"/>
      <c r="N786" s="73">
        <f t="shared" si="138"/>
        <v>1024147.2569230249</v>
      </c>
    </row>
    <row r="787" spans="1:14" x14ac:dyDescent="0.25">
      <c r="A787" s="68"/>
      <c r="B787" s="52" t="s">
        <v>541</v>
      </c>
      <c r="C787" s="36">
        <v>4</v>
      </c>
      <c r="D787" s="56">
        <v>30.564899999999998</v>
      </c>
      <c r="E787" s="84">
        <v>1777</v>
      </c>
      <c r="F787" s="120">
        <v>492900</v>
      </c>
      <c r="G787" s="42">
        <v>100</v>
      </c>
      <c r="H787" s="51">
        <f t="shared" si="140"/>
        <v>492900</v>
      </c>
      <c r="I787" s="10">
        <f t="shared" si="139"/>
        <v>0</v>
      </c>
      <c r="J787" s="10">
        <f t="shared" si="141"/>
        <v>277.37760270118179</v>
      </c>
      <c r="K787" s="10">
        <f t="shared" si="142"/>
        <v>508.03570489115634</v>
      </c>
      <c r="L787" s="10">
        <f t="shared" si="143"/>
        <v>896322.96764004719</v>
      </c>
      <c r="M787" s="10"/>
      <c r="N787" s="73">
        <f t="shared" si="138"/>
        <v>896322.96764004719</v>
      </c>
    </row>
    <row r="788" spans="1:14" x14ac:dyDescent="0.25">
      <c r="A788" s="68"/>
      <c r="B788" s="52" t="s">
        <v>542</v>
      </c>
      <c r="C788" s="36">
        <v>4</v>
      </c>
      <c r="D788" s="56">
        <v>44.598300000000002</v>
      </c>
      <c r="E788" s="84">
        <v>3237</v>
      </c>
      <c r="F788" s="120">
        <v>827740</v>
      </c>
      <c r="G788" s="42">
        <v>100</v>
      </c>
      <c r="H788" s="51">
        <f t="shared" si="140"/>
        <v>827740</v>
      </c>
      <c r="I788" s="10">
        <f t="shared" si="139"/>
        <v>0</v>
      </c>
      <c r="J788" s="10">
        <f t="shared" si="141"/>
        <v>255.71207908557307</v>
      </c>
      <c r="K788" s="10">
        <f t="shared" si="142"/>
        <v>529.70122850676512</v>
      </c>
      <c r="L788" s="10">
        <f t="shared" si="143"/>
        <v>1120154.0237135172</v>
      </c>
      <c r="M788" s="10"/>
      <c r="N788" s="73">
        <f t="shared" si="138"/>
        <v>1120154.0237135172</v>
      </c>
    </row>
    <row r="789" spans="1:14" x14ac:dyDescent="0.25">
      <c r="A789" s="68"/>
      <c r="B789" s="52" t="s">
        <v>543</v>
      </c>
      <c r="C789" s="36">
        <v>4</v>
      </c>
      <c r="D789" s="56">
        <v>2.4043999999999999</v>
      </c>
      <c r="E789" s="84">
        <v>3020</v>
      </c>
      <c r="F789" s="120">
        <v>1958540</v>
      </c>
      <c r="G789" s="42">
        <v>100</v>
      </c>
      <c r="H789" s="51">
        <f t="shared" si="140"/>
        <v>1958540</v>
      </c>
      <c r="I789" s="10">
        <f t="shared" si="139"/>
        <v>0</v>
      </c>
      <c r="J789" s="10">
        <f t="shared" si="141"/>
        <v>648.52317880794703</v>
      </c>
      <c r="K789" s="10">
        <f t="shared" si="142"/>
        <v>136.89012878439109</v>
      </c>
      <c r="L789" s="10">
        <f t="shared" si="143"/>
        <v>495547.30211838981</v>
      </c>
      <c r="M789" s="10"/>
      <c r="N789" s="73">
        <f t="shared" si="138"/>
        <v>495547.30211838981</v>
      </c>
    </row>
    <row r="790" spans="1:14" x14ac:dyDescent="0.25">
      <c r="A790" s="68"/>
      <c r="B790" s="52" t="s">
        <v>544</v>
      </c>
      <c r="C790" s="36">
        <v>4</v>
      </c>
      <c r="D790" s="56">
        <v>28.414400000000001</v>
      </c>
      <c r="E790" s="84">
        <v>1278</v>
      </c>
      <c r="F790" s="120">
        <v>190260</v>
      </c>
      <c r="G790" s="42">
        <v>100</v>
      </c>
      <c r="H790" s="51">
        <f t="shared" si="140"/>
        <v>190260</v>
      </c>
      <c r="I790" s="10">
        <f t="shared" si="139"/>
        <v>0</v>
      </c>
      <c r="J790" s="10">
        <f t="shared" si="141"/>
        <v>148.87323943661971</v>
      </c>
      <c r="K790" s="10">
        <f t="shared" si="142"/>
        <v>636.54006815571847</v>
      </c>
      <c r="L790" s="10">
        <f t="shared" si="143"/>
        <v>992420.94162647915</v>
      </c>
      <c r="M790" s="10"/>
      <c r="N790" s="73">
        <f t="shared" si="138"/>
        <v>992420.94162647915</v>
      </c>
    </row>
    <row r="791" spans="1:14" x14ac:dyDescent="0.25">
      <c r="A791" s="68"/>
      <c r="B791" s="52" t="s">
        <v>545</v>
      </c>
      <c r="C791" s="36">
        <v>4</v>
      </c>
      <c r="D791" s="56">
        <v>84.373400000000004</v>
      </c>
      <c r="E791" s="84">
        <v>5265</v>
      </c>
      <c r="F791" s="120">
        <v>1604460</v>
      </c>
      <c r="G791" s="42">
        <v>100</v>
      </c>
      <c r="H791" s="51">
        <f t="shared" si="140"/>
        <v>1604460</v>
      </c>
      <c r="I791" s="10">
        <f t="shared" si="139"/>
        <v>0</v>
      </c>
      <c r="J791" s="10">
        <f t="shared" si="141"/>
        <v>304.74074074074076</v>
      </c>
      <c r="K791" s="10">
        <f t="shared" si="142"/>
        <v>480.67256685159737</v>
      </c>
      <c r="L791" s="10">
        <f t="shared" si="143"/>
        <v>1395380.248088917</v>
      </c>
      <c r="M791" s="10"/>
      <c r="N791" s="73">
        <f t="shared" si="138"/>
        <v>1395380.248088917</v>
      </c>
    </row>
    <row r="792" spans="1:14" x14ac:dyDescent="0.25">
      <c r="A792" s="68"/>
      <c r="B792" s="52" t="s">
        <v>546</v>
      </c>
      <c r="C792" s="36">
        <v>4</v>
      </c>
      <c r="D792" s="56">
        <v>23.024000000000001</v>
      </c>
      <c r="E792" s="84">
        <v>1184</v>
      </c>
      <c r="F792" s="120">
        <v>231260</v>
      </c>
      <c r="G792" s="42">
        <v>100</v>
      </c>
      <c r="H792" s="51">
        <f t="shared" si="140"/>
        <v>231260</v>
      </c>
      <c r="I792" s="10">
        <f t="shared" si="139"/>
        <v>0</v>
      </c>
      <c r="J792" s="10">
        <f t="shared" si="141"/>
        <v>195.32094594594594</v>
      </c>
      <c r="K792" s="10">
        <f t="shared" si="142"/>
        <v>590.09236164639219</v>
      </c>
      <c r="L792" s="10">
        <f t="shared" si="143"/>
        <v>910075.91617648513</v>
      </c>
      <c r="M792" s="10"/>
      <c r="N792" s="73">
        <f t="shared" si="138"/>
        <v>910075.91617648513</v>
      </c>
    </row>
    <row r="793" spans="1:14" x14ac:dyDescent="0.25">
      <c r="A793" s="68"/>
      <c r="B793" s="52" t="s">
        <v>547</v>
      </c>
      <c r="C793" s="36">
        <v>4</v>
      </c>
      <c r="D793" s="56">
        <v>45.585900000000009</v>
      </c>
      <c r="E793" s="84">
        <v>2782</v>
      </c>
      <c r="F793" s="120">
        <v>755220</v>
      </c>
      <c r="G793" s="42">
        <v>100</v>
      </c>
      <c r="H793" s="51">
        <f t="shared" si="140"/>
        <v>755220</v>
      </c>
      <c r="I793" s="10">
        <f t="shared" si="139"/>
        <v>0</v>
      </c>
      <c r="J793" s="10">
        <f t="shared" si="141"/>
        <v>271.46657081236521</v>
      </c>
      <c r="K793" s="10">
        <f t="shared" si="142"/>
        <v>513.94673677997298</v>
      </c>
      <c r="L793" s="10">
        <f t="shared" si="143"/>
        <v>1055404.7356089505</v>
      </c>
      <c r="M793" s="10"/>
      <c r="N793" s="73">
        <f t="shared" si="138"/>
        <v>1055404.7356089505</v>
      </c>
    </row>
    <row r="794" spans="1:14" x14ac:dyDescent="0.25">
      <c r="A794" s="68"/>
      <c r="B794" s="52" t="s">
        <v>548</v>
      </c>
      <c r="C794" s="36">
        <v>4</v>
      </c>
      <c r="D794" s="56">
        <v>48.709899999999998</v>
      </c>
      <c r="E794" s="84">
        <v>2552</v>
      </c>
      <c r="F794" s="120">
        <v>697570</v>
      </c>
      <c r="G794" s="42">
        <v>100</v>
      </c>
      <c r="H794" s="51">
        <f t="shared" si="140"/>
        <v>697570</v>
      </c>
      <c r="I794" s="10">
        <f t="shared" si="139"/>
        <v>0</v>
      </c>
      <c r="J794" s="10">
        <f t="shared" si="141"/>
        <v>273.34247648902823</v>
      </c>
      <c r="K794" s="10">
        <f t="shared" si="142"/>
        <v>512.07083110330996</v>
      </c>
      <c r="L794" s="10">
        <f t="shared" si="143"/>
        <v>1037847.6683577445</v>
      </c>
      <c r="M794" s="10"/>
      <c r="N794" s="73">
        <f t="shared" si="138"/>
        <v>1037847.6683577445</v>
      </c>
    </row>
    <row r="795" spans="1:14" x14ac:dyDescent="0.25">
      <c r="A795" s="68"/>
      <c r="B795" s="52" t="s">
        <v>549</v>
      </c>
      <c r="C795" s="36">
        <v>4</v>
      </c>
      <c r="D795" s="56">
        <v>26.36</v>
      </c>
      <c r="E795" s="84">
        <v>1652</v>
      </c>
      <c r="F795" s="120">
        <v>338670</v>
      </c>
      <c r="G795" s="42">
        <v>100</v>
      </c>
      <c r="H795" s="51">
        <f t="shared" si="140"/>
        <v>338670</v>
      </c>
      <c r="I795" s="10">
        <f t="shared" si="139"/>
        <v>0</v>
      </c>
      <c r="J795" s="10">
        <f t="shared" si="141"/>
        <v>205.00605326876513</v>
      </c>
      <c r="K795" s="10">
        <f t="shared" si="142"/>
        <v>580.40725432357294</v>
      </c>
      <c r="L795" s="10">
        <f t="shared" si="143"/>
        <v>958214.96491632483</v>
      </c>
      <c r="M795" s="10"/>
      <c r="N795" s="73">
        <f t="shared" si="138"/>
        <v>958214.96491632483</v>
      </c>
    </row>
    <row r="796" spans="1:14" x14ac:dyDescent="0.25">
      <c r="A796" s="68"/>
      <c r="B796" s="52" t="s">
        <v>550</v>
      </c>
      <c r="C796" s="36">
        <v>4</v>
      </c>
      <c r="D796" s="56">
        <v>39.213899999999995</v>
      </c>
      <c r="E796" s="84">
        <v>1807</v>
      </c>
      <c r="F796" s="120">
        <v>520780</v>
      </c>
      <c r="G796" s="42">
        <v>100</v>
      </c>
      <c r="H796" s="51">
        <f t="shared" si="140"/>
        <v>520780</v>
      </c>
      <c r="I796" s="10">
        <f t="shared" si="139"/>
        <v>0</v>
      </c>
      <c r="J796" s="10">
        <f t="shared" si="141"/>
        <v>288.20143884892087</v>
      </c>
      <c r="K796" s="10">
        <f t="shared" si="142"/>
        <v>497.21186874341726</v>
      </c>
      <c r="L796" s="10">
        <f t="shared" si="143"/>
        <v>912088.15594479116</v>
      </c>
      <c r="M796" s="10"/>
      <c r="N796" s="73">
        <f t="shared" si="138"/>
        <v>912088.15594479116</v>
      </c>
    </row>
    <row r="797" spans="1:14" x14ac:dyDescent="0.25">
      <c r="A797" s="68"/>
      <c r="B797" s="52" t="s">
        <v>551</v>
      </c>
      <c r="C797" s="36">
        <v>4</v>
      </c>
      <c r="D797" s="56">
        <v>36.037700000000001</v>
      </c>
      <c r="E797" s="84">
        <v>1636</v>
      </c>
      <c r="F797" s="120">
        <v>498240</v>
      </c>
      <c r="G797" s="42">
        <v>100</v>
      </c>
      <c r="H797" s="51">
        <f t="shared" si="140"/>
        <v>498240</v>
      </c>
      <c r="I797" s="10">
        <f t="shared" si="139"/>
        <v>0</v>
      </c>
      <c r="J797" s="10">
        <f t="shared" si="141"/>
        <v>304.54767726161367</v>
      </c>
      <c r="K797" s="10">
        <f t="shared" si="142"/>
        <v>480.86563033072446</v>
      </c>
      <c r="L797" s="10">
        <f t="shared" si="143"/>
        <v>864583.36162417894</v>
      </c>
      <c r="M797" s="10"/>
      <c r="N797" s="73">
        <f t="shared" si="138"/>
        <v>864583.36162417894</v>
      </c>
    </row>
    <row r="798" spans="1:14" x14ac:dyDescent="0.25">
      <c r="A798" s="68"/>
      <c r="B798" s="52" t="s">
        <v>552</v>
      </c>
      <c r="C798" s="36">
        <v>4</v>
      </c>
      <c r="D798" s="56">
        <v>42.591999999999999</v>
      </c>
      <c r="E798" s="84">
        <v>2920</v>
      </c>
      <c r="F798" s="120">
        <v>838240</v>
      </c>
      <c r="G798" s="42">
        <v>100</v>
      </c>
      <c r="H798" s="51">
        <f t="shared" si="140"/>
        <v>838240</v>
      </c>
      <c r="I798" s="10">
        <f t="shared" si="139"/>
        <v>0</v>
      </c>
      <c r="J798" s="10">
        <f t="shared" si="141"/>
        <v>287.06849315068496</v>
      </c>
      <c r="K798" s="10">
        <f t="shared" si="142"/>
        <v>498.34481444165317</v>
      </c>
      <c r="L798" s="10">
        <f t="shared" si="143"/>
        <v>1042338.5497724328</v>
      </c>
      <c r="M798" s="10"/>
      <c r="N798" s="73">
        <f t="shared" si="138"/>
        <v>1042338.5497724328</v>
      </c>
    </row>
    <row r="799" spans="1:14" x14ac:dyDescent="0.25">
      <c r="A799" s="68"/>
      <c r="B799" s="52" t="s">
        <v>553</v>
      </c>
      <c r="C799" s="36">
        <v>4</v>
      </c>
      <c r="D799" s="56">
        <v>34.957999999999998</v>
      </c>
      <c r="E799" s="84">
        <v>2251</v>
      </c>
      <c r="F799" s="120">
        <v>307060</v>
      </c>
      <c r="G799" s="42">
        <v>100</v>
      </c>
      <c r="H799" s="51">
        <f t="shared" si="140"/>
        <v>307060</v>
      </c>
      <c r="I799" s="10">
        <f t="shared" si="139"/>
        <v>0</v>
      </c>
      <c r="J799" s="10">
        <f t="shared" si="141"/>
        <v>136.41048422923146</v>
      </c>
      <c r="K799" s="10">
        <f t="shared" si="142"/>
        <v>649.0028233631067</v>
      </c>
      <c r="L799" s="10">
        <f t="shared" si="143"/>
        <v>1130855.0500413994</v>
      </c>
      <c r="M799" s="10"/>
      <c r="N799" s="73">
        <f t="shared" si="138"/>
        <v>1130855.0500413994</v>
      </c>
    </row>
    <row r="800" spans="1:14" x14ac:dyDescent="0.25">
      <c r="A800" s="68"/>
      <c r="B800" s="52" t="s">
        <v>827</v>
      </c>
      <c r="C800" s="36">
        <v>4</v>
      </c>
      <c r="D800" s="56">
        <v>35.174499999999995</v>
      </c>
      <c r="E800" s="84">
        <v>2377</v>
      </c>
      <c r="F800" s="120">
        <v>774180</v>
      </c>
      <c r="G800" s="42">
        <v>100</v>
      </c>
      <c r="H800" s="51">
        <f t="shared" si="140"/>
        <v>774180</v>
      </c>
      <c r="I800" s="10">
        <f t="shared" si="139"/>
        <v>0</v>
      </c>
      <c r="J800" s="10">
        <f t="shared" si="141"/>
        <v>325.69625578460244</v>
      </c>
      <c r="K800" s="10">
        <f t="shared" si="142"/>
        <v>459.71705180773569</v>
      </c>
      <c r="L800" s="10">
        <f t="shared" si="143"/>
        <v>915509.0207468177</v>
      </c>
      <c r="M800" s="10"/>
      <c r="N800" s="73">
        <f t="shared" si="138"/>
        <v>915509.0207468177</v>
      </c>
    </row>
    <row r="801" spans="1:14" x14ac:dyDescent="0.25">
      <c r="A801" s="68"/>
      <c r="B801" s="52" t="s">
        <v>554</v>
      </c>
      <c r="C801" s="36">
        <v>4</v>
      </c>
      <c r="D801" s="56">
        <v>48.100899999999996</v>
      </c>
      <c r="E801" s="84">
        <v>2506</v>
      </c>
      <c r="F801" s="120">
        <v>452850</v>
      </c>
      <c r="G801" s="42">
        <v>100</v>
      </c>
      <c r="H801" s="51">
        <f t="shared" si="140"/>
        <v>452850</v>
      </c>
      <c r="I801" s="10">
        <f t="shared" si="139"/>
        <v>0</v>
      </c>
      <c r="J801" s="10">
        <f t="shared" si="141"/>
        <v>180.70630486831604</v>
      </c>
      <c r="K801" s="10">
        <f t="shared" si="142"/>
        <v>604.70700272402212</v>
      </c>
      <c r="L801" s="10">
        <f t="shared" si="143"/>
        <v>1143416.5997131118</v>
      </c>
      <c r="M801" s="10"/>
      <c r="N801" s="73">
        <f t="shared" si="138"/>
        <v>1143416.5997131118</v>
      </c>
    </row>
    <row r="802" spans="1:14" x14ac:dyDescent="0.25">
      <c r="A802" s="68"/>
      <c r="B802" s="52" t="s">
        <v>555</v>
      </c>
      <c r="C802" s="36">
        <v>4</v>
      </c>
      <c r="D802" s="56">
        <v>32.626199999999997</v>
      </c>
      <c r="E802" s="84">
        <v>1764</v>
      </c>
      <c r="F802" s="120">
        <v>244320</v>
      </c>
      <c r="G802" s="42">
        <v>100</v>
      </c>
      <c r="H802" s="51">
        <f t="shared" si="140"/>
        <v>244320</v>
      </c>
      <c r="I802" s="10">
        <f t="shared" si="139"/>
        <v>0</v>
      </c>
      <c r="J802" s="10">
        <f t="shared" si="141"/>
        <v>138.50340136054422</v>
      </c>
      <c r="K802" s="10">
        <f t="shared" si="142"/>
        <v>646.90990623179391</v>
      </c>
      <c r="L802" s="10">
        <f t="shared" si="143"/>
        <v>1069392.2408723962</v>
      </c>
      <c r="M802" s="10"/>
      <c r="N802" s="73">
        <f t="shared" si="138"/>
        <v>1069392.2408723962</v>
      </c>
    </row>
    <row r="803" spans="1:14" x14ac:dyDescent="0.25">
      <c r="A803" s="68"/>
      <c r="B803" s="52" t="s">
        <v>301</v>
      </c>
      <c r="C803" s="36">
        <v>4</v>
      </c>
      <c r="D803" s="56">
        <v>23.6755</v>
      </c>
      <c r="E803" s="84">
        <v>724</v>
      </c>
      <c r="F803" s="120">
        <v>233870</v>
      </c>
      <c r="G803" s="42">
        <v>100</v>
      </c>
      <c r="H803" s="51">
        <f t="shared" si="140"/>
        <v>233870</v>
      </c>
      <c r="I803" s="10">
        <f t="shared" si="139"/>
        <v>0</v>
      </c>
      <c r="J803" s="10">
        <f t="shared" si="141"/>
        <v>323.02486187845307</v>
      </c>
      <c r="K803" s="10">
        <f t="shared" si="142"/>
        <v>462.38844571388506</v>
      </c>
      <c r="L803" s="10">
        <f t="shared" si="143"/>
        <v>708094.96937231324</v>
      </c>
      <c r="M803" s="10"/>
      <c r="N803" s="73">
        <f t="shared" si="138"/>
        <v>708094.96937231324</v>
      </c>
    </row>
    <row r="804" spans="1:14" x14ac:dyDescent="0.25">
      <c r="A804" s="68"/>
      <c r="B804" s="52" t="s">
        <v>556</v>
      </c>
      <c r="C804" s="36">
        <v>4</v>
      </c>
      <c r="D804" s="56">
        <v>47.437800000000003</v>
      </c>
      <c r="E804" s="84">
        <v>5752</v>
      </c>
      <c r="F804" s="120">
        <v>1511070</v>
      </c>
      <c r="G804" s="42">
        <v>100</v>
      </c>
      <c r="H804" s="51">
        <f t="shared" si="140"/>
        <v>1511070</v>
      </c>
      <c r="I804" s="10">
        <f t="shared" si="139"/>
        <v>0</v>
      </c>
      <c r="J804" s="10">
        <f t="shared" si="141"/>
        <v>262.70340751043113</v>
      </c>
      <c r="K804" s="10">
        <f t="shared" si="142"/>
        <v>522.70990008190699</v>
      </c>
      <c r="L804" s="10">
        <f t="shared" si="143"/>
        <v>1388663.0590426438</v>
      </c>
      <c r="M804" s="10"/>
      <c r="N804" s="73">
        <f t="shared" si="138"/>
        <v>1388663.0590426438</v>
      </c>
    </row>
    <row r="805" spans="1:14" x14ac:dyDescent="0.25">
      <c r="A805" s="68"/>
      <c r="B805" s="52" t="s">
        <v>557</v>
      </c>
      <c r="C805" s="36">
        <v>4</v>
      </c>
      <c r="D805" s="56">
        <v>51.628</v>
      </c>
      <c r="E805" s="84">
        <v>3358</v>
      </c>
      <c r="F805" s="120">
        <v>614520</v>
      </c>
      <c r="G805" s="42">
        <v>100</v>
      </c>
      <c r="H805" s="51">
        <f t="shared" si="140"/>
        <v>614520</v>
      </c>
      <c r="I805" s="10">
        <f t="shared" si="139"/>
        <v>0</v>
      </c>
      <c r="J805" s="10">
        <f t="shared" si="141"/>
        <v>183.00178677784396</v>
      </c>
      <c r="K805" s="10">
        <f t="shared" si="142"/>
        <v>602.41152081449422</v>
      </c>
      <c r="L805" s="10">
        <f t="shared" si="143"/>
        <v>1242084.0270601737</v>
      </c>
      <c r="M805" s="10"/>
      <c r="N805" s="73">
        <f t="shared" si="138"/>
        <v>1242084.0270601737</v>
      </c>
    </row>
    <row r="806" spans="1:14" x14ac:dyDescent="0.25">
      <c r="A806" s="68"/>
      <c r="B806" s="52" t="s">
        <v>558</v>
      </c>
      <c r="C806" s="36">
        <v>4</v>
      </c>
      <c r="D806" s="56">
        <v>40.825899999999997</v>
      </c>
      <c r="E806" s="84">
        <v>5354</v>
      </c>
      <c r="F806" s="120">
        <v>1145640</v>
      </c>
      <c r="G806" s="42">
        <v>100</v>
      </c>
      <c r="H806" s="51">
        <f t="shared" si="140"/>
        <v>1145640</v>
      </c>
      <c r="I806" s="10">
        <f t="shared" si="139"/>
        <v>0</v>
      </c>
      <c r="J806" s="10">
        <f t="shared" si="141"/>
        <v>213.97833395592082</v>
      </c>
      <c r="K806" s="10">
        <f t="shared" si="142"/>
        <v>571.43497363641734</v>
      </c>
      <c r="L806" s="10">
        <f t="shared" si="143"/>
        <v>1385593.7102609554</v>
      </c>
      <c r="M806" s="10"/>
      <c r="N806" s="73">
        <f t="shared" si="138"/>
        <v>1385593.7102609554</v>
      </c>
    </row>
    <row r="807" spans="1:14" x14ac:dyDescent="0.25">
      <c r="A807" s="68"/>
      <c r="B807" s="52" t="s">
        <v>538</v>
      </c>
      <c r="C807" s="36">
        <v>3</v>
      </c>
      <c r="D807" s="56">
        <v>82.852499999999992</v>
      </c>
      <c r="E807" s="84">
        <v>13260</v>
      </c>
      <c r="F807" s="120">
        <v>15428600</v>
      </c>
      <c r="G807" s="42">
        <v>50</v>
      </c>
      <c r="H807" s="51">
        <f t="shared" si="140"/>
        <v>7714300</v>
      </c>
      <c r="I807" s="10">
        <f t="shared" si="139"/>
        <v>7714300</v>
      </c>
      <c r="J807" s="10">
        <f t="shared" si="141"/>
        <v>1163.5444947209653</v>
      </c>
      <c r="K807" s="10">
        <f t="shared" si="142"/>
        <v>-378.13118712862718</v>
      </c>
      <c r="L807" s="10">
        <f t="shared" si="143"/>
        <v>1661923.1995716386</v>
      </c>
      <c r="M807" s="10"/>
      <c r="N807" s="73">
        <f t="shared" si="138"/>
        <v>1661923.1995716386</v>
      </c>
    </row>
    <row r="808" spans="1:14" x14ac:dyDescent="0.25">
      <c r="A808" s="68"/>
      <c r="B808" s="52" t="s">
        <v>559</v>
      </c>
      <c r="C808" s="36">
        <v>4</v>
      </c>
      <c r="D808" s="56">
        <v>39.7181</v>
      </c>
      <c r="E808" s="84">
        <v>5147</v>
      </c>
      <c r="F808" s="120">
        <v>1063090</v>
      </c>
      <c r="G808" s="42">
        <v>100</v>
      </c>
      <c r="H808" s="51">
        <f t="shared" si="140"/>
        <v>1063090</v>
      </c>
      <c r="I808" s="10">
        <f t="shared" si="139"/>
        <v>0</v>
      </c>
      <c r="J808" s="10">
        <f t="shared" si="141"/>
        <v>206.54556052069165</v>
      </c>
      <c r="K808" s="10">
        <f t="shared" si="142"/>
        <v>578.86774707164648</v>
      </c>
      <c r="L808" s="10">
        <f t="shared" si="143"/>
        <v>1369210.422136667</v>
      </c>
      <c r="M808" s="10"/>
      <c r="N808" s="73">
        <f t="shared" si="138"/>
        <v>1369210.422136667</v>
      </c>
    </row>
    <row r="809" spans="1:14" x14ac:dyDescent="0.25">
      <c r="A809" s="68"/>
      <c r="B809" s="52" t="s">
        <v>828</v>
      </c>
      <c r="C809" s="36">
        <v>4</v>
      </c>
      <c r="D809" s="56">
        <v>28.17</v>
      </c>
      <c r="E809" s="84">
        <v>1522</v>
      </c>
      <c r="F809" s="120">
        <v>457430</v>
      </c>
      <c r="G809" s="42">
        <v>100</v>
      </c>
      <c r="H809" s="51">
        <f t="shared" si="140"/>
        <v>457430</v>
      </c>
      <c r="I809" s="10">
        <f t="shared" si="139"/>
        <v>0</v>
      </c>
      <c r="J809" s="10">
        <f t="shared" si="141"/>
        <v>300.54533508541391</v>
      </c>
      <c r="K809" s="10">
        <f t="shared" si="142"/>
        <v>484.86797250692422</v>
      </c>
      <c r="L809" s="10">
        <f t="shared" si="143"/>
        <v>833899.90377491072</v>
      </c>
      <c r="M809" s="10"/>
      <c r="N809" s="73">
        <f t="shared" si="138"/>
        <v>833899.90377491072</v>
      </c>
    </row>
    <row r="810" spans="1:14" x14ac:dyDescent="0.25">
      <c r="A810" s="68"/>
      <c r="B810" s="52" t="s">
        <v>829</v>
      </c>
      <c r="C810" s="36">
        <v>4</v>
      </c>
      <c r="D810" s="56">
        <v>24.711599999999997</v>
      </c>
      <c r="E810" s="84">
        <v>613</v>
      </c>
      <c r="F810" s="120">
        <v>73960</v>
      </c>
      <c r="G810" s="42">
        <v>100</v>
      </c>
      <c r="H810" s="51">
        <f t="shared" si="140"/>
        <v>73960</v>
      </c>
      <c r="I810" s="10">
        <f t="shared" si="139"/>
        <v>0</v>
      </c>
      <c r="J810" s="10">
        <f t="shared" si="141"/>
        <v>120.65252854812398</v>
      </c>
      <c r="K810" s="10">
        <f t="shared" si="142"/>
        <v>664.76077904421413</v>
      </c>
      <c r="L810" s="10">
        <f t="shared" si="143"/>
        <v>944625.01769520401</v>
      </c>
      <c r="M810" s="10"/>
      <c r="N810" s="73">
        <f t="shared" si="138"/>
        <v>944625.01769520401</v>
      </c>
    </row>
    <row r="811" spans="1:14" x14ac:dyDescent="0.25">
      <c r="A811" s="68"/>
      <c r="B811" s="4"/>
      <c r="C811" s="4"/>
      <c r="D811" s="56">
        <v>0</v>
      </c>
      <c r="E811" s="86"/>
      <c r="F811" s="74"/>
      <c r="G811" s="42"/>
      <c r="H811" s="74"/>
      <c r="I811" s="75"/>
      <c r="J811" s="75"/>
      <c r="K811" s="10"/>
      <c r="L811" s="10"/>
      <c r="M811" s="10"/>
      <c r="N811" s="73"/>
    </row>
    <row r="812" spans="1:14" x14ac:dyDescent="0.25">
      <c r="A812" s="71" t="s">
        <v>560</v>
      </c>
      <c r="B812" s="44" t="s">
        <v>2</v>
      </c>
      <c r="C812" s="45"/>
      <c r="D812" s="3">
        <v>1042.992</v>
      </c>
      <c r="E812" s="87">
        <f>E813</f>
        <v>90983</v>
      </c>
      <c r="F812" s="38">
        <v>0</v>
      </c>
      <c r="G812" s="42"/>
      <c r="H812" s="38">
        <f>H814</f>
        <v>9753630</v>
      </c>
      <c r="I812" s="8">
        <f>I814</f>
        <v>-9753630</v>
      </c>
      <c r="J812" s="8"/>
      <c r="K812" s="10"/>
      <c r="L812" s="10"/>
      <c r="M812" s="9">
        <f>M814</f>
        <v>40718010.626886584</v>
      </c>
      <c r="N812" s="69">
        <f t="shared" si="138"/>
        <v>40718010.626886584</v>
      </c>
    </row>
    <row r="813" spans="1:14" x14ac:dyDescent="0.25">
      <c r="A813" s="71" t="s">
        <v>560</v>
      </c>
      <c r="B813" s="44" t="s">
        <v>3</v>
      </c>
      <c r="C813" s="45"/>
      <c r="D813" s="3">
        <v>1042.992</v>
      </c>
      <c r="E813" s="87">
        <f>SUM(E815:E849)</f>
        <v>90983</v>
      </c>
      <c r="F813" s="38">
        <f>SUM(F815:F849)</f>
        <v>54425740</v>
      </c>
      <c r="G813" s="42"/>
      <c r="H813" s="38">
        <f>SUM(H815:H849)</f>
        <v>34918480</v>
      </c>
      <c r="I813" s="8">
        <f>SUM(I815:I849)</f>
        <v>19507260</v>
      </c>
      <c r="J813" s="8"/>
      <c r="K813" s="10"/>
      <c r="L813" s="8">
        <f>SUM(L815:L849)</f>
        <v>34151778.613761149</v>
      </c>
      <c r="M813" s="10"/>
      <c r="N813" s="69">
        <f t="shared" si="138"/>
        <v>34151778.613761149</v>
      </c>
    </row>
    <row r="814" spans="1:14" x14ac:dyDescent="0.25">
      <c r="A814" s="68"/>
      <c r="B814" s="52" t="s">
        <v>26</v>
      </c>
      <c r="C814" s="36">
        <v>2</v>
      </c>
      <c r="D814" s="56">
        <v>0</v>
      </c>
      <c r="E814" s="90"/>
      <c r="F814" s="51">
        <v>0</v>
      </c>
      <c r="G814" s="42">
        <v>25</v>
      </c>
      <c r="H814" s="51">
        <f>F839*G814/100</f>
        <v>9753630</v>
      </c>
      <c r="I814" s="10">
        <f t="shared" ref="I814:I849" si="144">F814-H814</f>
        <v>-9753630</v>
      </c>
      <c r="J814" s="10"/>
      <c r="K814" s="10"/>
      <c r="L814" s="10"/>
      <c r="M814" s="10">
        <f>($L$7*$L$8*E812/$L$10)+($L$7*$L$9*D812/$L$11)</f>
        <v>40718010.626886584</v>
      </c>
      <c r="N814" s="73">
        <f t="shared" si="138"/>
        <v>40718010.626886584</v>
      </c>
    </row>
    <row r="815" spans="1:14" x14ac:dyDescent="0.25">
      <c r="A815" s="68"/>
      <c r="B815" s="52" t="s">
        <v>830</v>
      </c>
      <c r="C815" s="36">
        <v>4</v>
      </c>
      <c r="D815" s="56">
        <v>25.906500000000001</v>
      </c>
      <c r="E815" s="84">
        <v>757</v>
      </c>
      <c r="F815" s="120">
        <v>190050</v>
      </c>
      <c r="G815" s="42">
        <v>100</v>
      </c>
      <c r="H815" s="51">
        <f t="shared" ref="H815:H849" si="145">F815*G815/100</f>
        <v>190050</v>
      </c>
      <c r="I815" s="10">
        <f t="shared" si="144"/>
        <v>0</v>
      </c>
      <c r="J815" s="10">
        <f t="shared" ref="J815:J849" si="146">F815/E815</f>
        <v>251.05680317040952</v>
      </c>
      <c r="K815" s="10">
        <f t="shared" ref="K815:K849" si="147">$J$11*$J$19-J815</f>
        <v>534.35650442192855</v>
      </c>
      <c r="L815" s="10">
        <f t="shared" ref="L815:L849" si="148">IF(K815&gt;0,$J$7*$J$8*(K815/$K$19),0)+$J$7*$J$9*(E815/$E$19)+$J$7*$J$10*(D815/$D$19)</f>
        <v>805479.59047008376</v>
      </c>
      <c r="M815" s="10"/>
      <c r="N815" s="73">
        <f t="shared" si="138"/>
        <v>805479.59047008376</v>
      </c>
    </row>
    <row r="816" spans="1:14" x14ac:dyDescent="0.25">
      <c r="A816" s="68"/>
      <c r="B816" s="52" t="s">
        <v>561</v>
      </c>
      <c r="C816" s="36">
        <v>4</v>
      </c>
      <c r="D816" s="56">
        <v>48.301099999999991</v>
      </c>
      <c r="E816" s="84">
        <v>2866</v>
      </c>
      <c r="F816" s="120">
        <v>1514510</v>
      </c>
      <c r="G816" s="42">
        <v>100</v>
      </c>
      <c r="H816" s="51">
        <f t="shared" si="145"/>
        <v>1514510</v>
      </c>
      <c r="I816" s="10">
        <f t="shared" si="144"/>
        <v>0</v>
      </c>
      <c r="J816" s="10">
        <f t="shared" si="146"/>
        <v>528.44033496161899</v>
      </c>
      <c r="K816" s="10">
        <f t="shared" si="147"/>
        <v>256.97297263071914</v>
      </c>
      <c r="L816" s="10">
        <f t="shared" si="148"/>
        <v>760945.29816578876</v>
      </c>
      <c r="M816" s="10"/>
      <c r="N816" s="73">
        <f t="shared" si="138"/>
        <v>760945.29816578876</v>
      </c>
    </row>
    <row r="817" spans="1:14" x14ac:dyDescent="0.25">
      <c r="A817" s="68"/>
      <c r="B817" s="52" t="s">
        <v>562</v>
      </c>
      <c r="C817" s="36">
        <v>4</v>
      </c>
      <c r="D817" s="56">
        <v>31.988000000000003</v>
      </c>
      <c r="E817" s="84">
        <v>1946</v>
      </c>
      <c r="F817" s="120">
        <v>236640</v>
      </c>
      <c r="G817" s="42">
        <v>100</v>
      </c>
      <c r="H817" s="51">
        <f t="shared" si="145"/>
        <v>236640</v>
      </c>
      <c r="I817" s="10">
        <f t="shared" si="144"/>
        <v>0</v>
      </c>
      <c r="J817" s="10">
        <f t="shared" si="146"/>
        <v>121.60328879753339</v>
      </c>
      <c r="K817" s="10">
        <f t="shared" si="147"/>
        <v>663.81001879480471</v>
      </c>
      <c r="L817" s="10">
        <f t="shared" si="148"/>
        <v>1107416.7021840045</v>
      </c>
      <c r="M817" s="10"/>
      <c r="N817" s="73">
        <f t="shared" si="138"/>
        <v>1107416.7021840045</v>
      </c>
    </row>
    <row r="818" spans="1:14" x14ac:dyDescent="0.25">
      <c r="A818" s="68"/>
      <c r="B818" s="52" t="s">
        <v>563</v>
      </c>
      <c r="C818" s="36">
        <v>4</v>
      </c>
      <c r="D818" s="56">
        <v>65.251899999999992</v>
      </c>
      <c r="E818" s="84">
        <v>2673</v>
      </c>
      <c r="F818" s="120">
        <v>755950</v>
      </c>
      <c r="G818" s="42">
        <v>100</v>
      </c>
      <c r="H818" s="51">
        <f t="shared" si="145"/>
        <v>755950</v>
      </c>
      <c r="I818" s="10">
        <f t="shared" si="144"/>
        <v>0</v>
      </c>
      <c r="J818" s="10">
        <f t="shared" si="146"/>
        <v>282.80957725402169</v>
      </c>
      <c r="K818" s="10">
        <f t="shared" si="147"/>
        <v>502.60373033831644</v>
      </c>
      <c r="L818" s="10">
        <f t="shared" si="148"/>
        <v>1088411.5138085845</v>
      </c>
      <c r="M818" s="10"/>
      <c r="N818" s="73">
        <f t="shared" si="138"/>
        <v>1088411.5138085845</v>
      </c>
    </row>
    <row r="819" spans="1:14" x14ac:dyDescent="0.25">
      <c r="A819" s="68"/>
      <c r="B819" s="52" t="s">
        <v>831</v>
      </c>
      <c r="C819" s="36">
        <v>4</v>
      </c>
      <c r="D819" s="56">
        <v>54.275099999999995</v>
      </c>
      <c r="E819" s="84">
        <v>3206</v>
      </c>
      <c r="F819" s="120">
        <v>1686950</v>
      </c>
      <c r="G819" s="42">
        <v>100</v>
      </c>
      <c r="H819" s="51">
        <f t="shared" si="145"/>
        <v>1686950</v>
      </c>
      <c r="I819" s="10">
        <f t="shared" si="144"/>
        <v>0</v>
      </c>
      <c r="J819" s="10">
        <f t="shared" si="146"/>
        <v>526.1852776044916</v>
      </c>
      <c r="K819" s="10">
        <f t="shared" si="147"/>
        <v>259.22802998784653</v>
      </c>
      <c r="L819" s="10">
        <f t="shared" si="148"/>
        <v>817722.93398065458</v>
      </c>
      <c r="M819" s="10"/>
      <c r="N819" s="73">
        <f t="shared" si="138"/>
        <v>817722.93398065458</v>
      </c>
    </row>
    <row r="820" spans="1:14" x14ac:dyDescent="0.25">
      <c r="A820" s="68"/>
      <c r="B820" s="52" t="s">
        <v>564</v>
      </c>
      <c r="C820" s="36">
        <v>4</v>
      </c>
      <c r="D820" s="56">
        <v>29.217499999999998</v>
      </c>
      <c r="E820" s="84">
        <v>866</v>
      </c>
      <c r="F820" s="120">
        <v>234300</v>
      </c>
      <c r="G820" s="42">
        <v>100</v>
      </c>
      <c r="H820" s="51">
        <f t="shared" si="145"/>
        <v>234300</v>
      </c>
      <c r="I820" s="10">
        <f t="shared" si="144"/>
        <v>0</v>
      </c>
      <c r="J820" s="10">
        <f t="shared" si="146"/>
        <v>270.55427251732101</v>
      </c>
      <c r="K820" s="10">
        <f t="shared" si="147"/>
        <v>514.85903507501712</v>
      </c>
      <c r="L820" s="10">
        <f t="shared" si="148"/>
        <v>803316.24814229435</v>
      </c>
      <c r="M820" s="10"/>
      <c r="N820" s="73">
        <f t="shared" si="138"/>
        <v>803316.24814229435</v>
      </c>
    </row>
    <row r="821" spans="1:14" x14ac:dyDescent="0.25">
      <c r="A821" s="68"/>
      <c r="B821" s="52" t="s">
        <v>565</v>
      </c>
      <c r="C821" s="36">
        <v>4</v>
      </c>
      <c r="D821" s="56">
        <v>30.398</v>
      </c>
      <c r="E821" s="84">
        <v>1257</v>
      </c>
      <c r="F821" s="120">
        <v>202180</v>
      </c>
      <c r="G821" s="42">
        <v>100</v>
      </c>
      <c r="H821" s="51">
        <f t="shared" si="145"/>
        <v>202180</v>
      </c>
      <c r="I821" s="10">
        <f t="shared" si="144"/>
        <v>0</v>
      </c>
      <c r="J821" s="10">
        <f t="shared" si="146"/>
        <v>160.84327764518696</v>
      </c>
      <c r="K821" s="10">
        <f t="shared" si="147"/>
        <v>624.57002994715117</v>
      </c>
      <c r="L821" s="10">
        <f t="shared" si="148"/>
        <v>981559.05388376873</v>
      </c>
      <c r="M821" s="10"/>
      <c r="N821" s="73">
        <f t="shared" ref="N821:N884" si="149">L821+M821</f>
        <v>981559.05388376873</v>
      </c>
    </row>
    <row r="822" spans="1:14" x14ac:dyDescent="0.25">
      <c r="A822" s="68"/>
      <c r="B822" s="52" t="s">
        <v>566</v>
      </c>
      <c r="C822" s="36">
        <v>4</v>
      </c>
      <c r="D822" s="56">
        <v>20.7653</v>
      </c>
      <c r="E822" s="84">
        <v>676</v>
      </c>
      <c r="F822" s="120">
        <v>209970</v>
      </c>
      <c r="G822" s="42">
        <v>100</v>
      </c>
      <c r="H822" s="51">
        <f t="shared" si="145"/>
        <v>209970</v>
      </c>
      <c r="I822" s="10">
        <f t="shared" si="144"/>
        <v>0</v>
      </c>
      <c r="J822" s="10">
        <f t="shared" si="146"/>
        <v>310.60650887573962</v>
      </c>
      <c r="K822" s="10">
        <f t="shared" si="147"/>
        <v>474.80679871659851</v>
      </c>
      <c r="L822" s="10">
        <f t="shared" si="148"/>
        <v>709381.05033740355</v>
      </c>
      <c r="M822" s="10"/>
      <c r="N822" s="73">
        <f t="shared" si="149"/>
        <v>709381.05033740355</v>
      </c>
    </row>
    <row r="823" spans="1:14" x14ac:dyDescent="0.25">
      <c r="A823" s="68"/>
      <c r="B823" s="52" t="s">
        <v>567</v>
      </c>
      <c r="C823" s="36">
        <v>4</v>
      </c>
      <c r="D823" s="56">
        <v>20.0947</v>
      </c>
      <c r="E823" s="84">
        <v>938</v>
      </c>
      <c r="F823" s="120">
        <v>172930</v>
      </c>
      <c r="G823" s="42">
        <v>100</v>
      </c>
      <c r="H823" s="51">
        <f t="shared" si="145"/>
        <v>172930</v>
      </c>
      <c r="I823" s="10">
        <f t="shared" si="144"/>
        <v>0</v>
      </c>
      <c r="J823" s="10">
        <f t="shared" si="146"/>
        <v>184.36034115138594</v>
      </c>
      <c r="K823" s="10">
        <f t="shared" si="147"/>
        <v>601.05296644095222</v>
      </c>
      <c r="L823" s="10">
        <f t="shared" si="148"/>
        <v>888395.79678483482</v>
      </c>
      <c r="M823" s="10"/>
      <c r="N823" s="73">
        <f t="shared" si="149"/>
        <v>888395.79678483482</v>
      </c>
    </row>
    <row r="824" spans="1:14" x14ac:dyDescent="0.25">
      <c r="A824" s="68"/>
      <c r="B824" s="52" t="s">
        <v>568</v>
      </c>
      <c r="C824" s="36">
        <v>4</v>
      </c>
      <c r="D824" s="56">
        <v>32.6556</v>
      </c>
      <c r="E824" s="84">
        <v>1239</v>
      </c>
      <c r="F824" s="120">
        <v>255260</v>
      </c>
      <c r="G824" s="42">
        <v>100</v>
      </c>
      <c r="H824" s="51">
        <f t="shared" si="145"/>
        <v>255260</v>
      </c>
      <c r="I824" s="10">
        <f t="shared" si="144"/>
        <v>0</v>
      </c>
      <c r="J824" s="10">
        <f t="shared" si="146"/>
        <v>206.02098466505245</v>
      </c>
      <c r="K824" s="10">
        <f t="shared" si="147"/>
        <v>579.3923229272857</v>
      </c>
      <c r="L824" s="10">
        <f t="shared" si="148"/>
        <v>931578.35483786033</v>
      </c>
      <c r="M824" s="10"/>
      <c r="N824" s="73">
        <f t="shared" si="149"/>
        <v>931578.35483786033</v>
      </c>
    </row>
    <row r="825" spans="1:14" x14ac:dyDescent="0.25">
      <c r="A825" s="68"/>
      <c r="B825" s="52" t="s">
        <v>569</v>
      </c>
      <c r="C825" s="36">
        <v>4</v>
      </c>
      <c r="D825" s="56">
        <v>20.333000000000002</v>
      </c>
      <c r="E825" s="84">
        <v>1081</v>
      </c>
      <c r="F825" s="120">
        <v>127880</v>
      </c>
      <c r="G825" s="42">
        <v>100</v>
      </c>
      <c r="H825" s="51">
        <f t="shared" si="145"/>
        <v>127880</v>
      </c>
      <c r="I825" s="10">
        <f t="shared" si="144"/>
        <v>0</v>
      </c>
      <c r="J825" s="10">
        <f t="shared" si="146"/>
        <v>118.29787234042553</v>
      </c>
      <c r="K825" s="10">
        <f t="shared" si="147"/>
        <v>667.11543525191257</v>
      </c>
      <c r="L825" s="10">
        <f t="shared" si="148"/>
        <v>984450.73447085533</v>
      </c>
      <c r="M825" s="10"/>
      <c r="N825" s="73">
        <f t="shared" si="149"/>
        <v>984450.73447085533</v>
      </c>
    </row>
    <row r="826" spans="1:14" x14ac:dyDescent="0.25">
      <c r="A826" s="68"/>
      <c r="B826" s="52" t="s">
        <v>570</v>
      </c>
      <c r="C826" s="36">
        <v>4</v>
      </c>
      <c r="D826" s="56">
        <v>26.998699999999999</v>
      </c>
      <c r="E826" s="84">
        <v>772</v>
      </c>
      <c r="F826" s="120">
        <v>153230</v>
      </c>
      <c r="G826" s="42">
        <v>100</v>
      </c>
      <c r="H826" s="51">
        <f t="shared" si="145"/>
        <v>153230</v>
      </c>
      <c r="I826" s="10">
        <f t="shared" si="144"/>
        <v>0</v>
      </c>
      <c r="J826" s="10">
        <f t="shared" si="146"/>
        <v>198.48445595854923</v>
      </c>
      <c r="K826" s="10">
        <f t="shared" si="147"/>
        <v>586.9288516337889</v>
      </c>
      <c r="L826" s="10">
        <f t="shared" si="148"/>
        <v>874050.11352586665</v>
      </c>
      <c r="M826" s="10"/>
      <c r="N826" s="73">
        <f t="shared" si="149"/>
        <v>874050.11352586665</v>
      </c>
    </row>
    <row r="827" spans="1:14" x14ac:dyDescent="0.25">
      <c r="A827" s="68"/>
      <c r="B827" s="52" t="s">
        <v>571</v>
      </c>
      <c r="C827" s="36">
        <v>4</v>
      </c>
      <c r="D827" s="56">
        <v>43.112399999999994</v>
      </c>
      <c r="E827" s="84">
        <v>3133</v>
      </c>
      <c r="F827" s="120">
        <v>432520</v>
      </c>
      <c r="G827" s="42">
        <v>100</v>
      </c>
      <c r="H827" s="51">
        <f t="shared" si="145"/>
        <v>432520</v>
      </c>
      <c r="I827" s="10">
        <f t="shared" si="144"/>
        <v>0</v>
      </c>
      <c r="J827" s="10">
        <f t="shared" si="146"/>
        <v>138.05298436003829</v>
      </c>
      <c r="K827" s="10">
        <f t="shared" si="147"/>
        <v>647.36032323229983</v>
      </c>
      <c r="L827" s="10">
        <f t="shared" si="148"/>
        <v>1247257.4763590083</v>
      </c>
      <c r="M827" s="10"/>
      <c r="N827" s="73">
        <f t="shared" si="149"/>
        <v>1247257.4763590083</v>
      </c>
    </row>
    <row r="828" spans="1:14" x14ac:dyDescent="0.25">
      <c r="A828" s="68"/>
      <c r="B828" s="52" t="s">
        <v>572</v>
      </c>
      <c r="C828" s="36">
        <v>4</v>
      </c>
      <c r="D828" s="56">
        <v>13.8256</v>
      </c>
      <c r="E828" s="84">
        <v>513</v>
      </c>
      <c r="F828" s="120">
        <v>183090</v>
      </c>
      <c r="G828" s="42">
        <v>100</v>
      </c>
      <c r="H828" s="51">
        <f t="shared" si="145"/>
        <v>183090</v>
      </c>
      <c r="I828" s="10">
        <f t="shared" si="144"/>
        <v>0</v>
      </c>
      <c r="J828" s="10">
        <f t="shared" si="146"/>
        <v>356.90058479532166</v>
      </c>
      <c r="K828" s="10">
        <f t="shared" si="147"/>
        <v>428.51272279701647</v>
      </c>
      <c r="L828" s="10">
        <f t="shared" si="148"/>
        <v>615254.00072309305</v>
      </c>
      <c r="M828" s="10"/>
      <c r="N828" s="73">
        <f t="shared" si="149"/>
        <v>615254.00072309305</v>
      </c>
    </row>
    <row r="829" spans="1:14" x14ac:dyDescent="0.25">
      <c r="A829" s="68"/>
      <c r="B829" s="52" t="s">
        <v>573</v>
      </c>
      <c r="C829" s="36">
        <v>4</v>
      </c>
      <c r="D829" s="56">
        <v>29.2425</v>
      </c>
      <c r="E829" s="84">
        <v>1637</v>
      </c>
      <c r="F829" s="120">
        <v>227580</v>
      </c>
      <c r="G829" s="42">
        <v>100</v>
      </c>
      <c r="H829" s="51">
        <f t="shared" si="145"/>
        <v>227580</v>
      </c>
      <c r="I829" s="10">
        <f t="shared" si="144"/>
        <v>0</v>
      </c>
      <c r="J829" s="10">
        <f t="shared" si="146"/>
        <v>139.02260232131948</v>
      </c>
      <c r="K829" s="10">
        <f t="shared" si="147"/>
        <v>646.39070527101865</v>
      </c>
      <c r="L829" s="10">
        <f t="shared" si="148"/>
        <v>1045154.4141951578</v>
      </c>
      <c r="M829" s="10"/>
      <c r="N829" s="73">
        <f t="shared" si="149"/>
        <v>1045154.4141951578</v>
      </c>
    </row>
    <row r="830" spans="1:14" x14ac:dyDescent="0.25">
      <c r="A830" s="68"/>
      <c r="B830" s="52" t="s">
        <v>574</v>
      </c>
      <c r="C830" s="36">
        <v>4</v>
      </c>
      <c r="D830" s="56">
        <v>34.03</v>
      </c>
      <c r="E830" s="84">
        <v>1691</v>
      </c>
      <c r="F830" s="120">
        <v>347760</v>
      </c>
      <c r="G830" s="42">
        <v>100</v>
      </c>
      <c r="H830" s="51">
        <f t="shared" si="145"/>
        <v>347760</v>
      </c>
      <c r="I830" s="10">
        <f t="shared" si="144"/>
        <v>0</v>
      </c>
      <c r="J830" s="10">
        <f t="shared" si="146"/>
        <v>205.6534594914252</v>
      </c>
      <c r="K830" s="10">
        <f t="shared" si="147"/>
        <v>579.7598481009129</v>
      </c>
      <c r="L830" s="10">
        <f t="shared" si="148"/>
        <v>984369.56306424644</v>
      </c>
      <c r="M830" s="10"/>
      <c r="N830" s="73">
        <f t="shared" si="149"/>
        <v>984369.56306424644</v>
      </c>
    </row>
    <row r="831" spans="1:14" x14ac:dyDescent="0.25">
      <c r="A831" s="68"/>
      <c r="B831" s="52" t="s">
        <v>832</v>
      </c>
      <c r="C831" s="36">
        <v>4</v>
      </c>
      <c r="D831" s="56">
        <v>19.790199999999999</v>
      </c>
      <c r="E831" s="84">
        <v>681</v>
      </c>
      <c r="F831" s="120">
        <v>185380</v>
      </c>
      <c r="G831" s="42">
        <v>100</v>
      </c>
      <c r="H831" s="51">
        <f t="shared" si="145"/>
        <v>185380</v>
      </c>
      <c r="I831" s="10">
        <f t="shared" si="144"/>
        <v>0</v>
      </c>
      <c r="J831" s="10">
        <f t="shared" si="146"/>
        <v>272.21732745961822</v>
      </c>
      <c r="K831" s="10">
        <f t="shared" si="147"/>
        <v>513.19598013271991</v>
      </c>
      <c r="L831" s="10">
        <f t="shared" si="148"/>
        <v>753553.07330383908</v>
      </c>
      <c r="M831" s="10"/>
      <c r="N831" s="73">
        <f t="shared" si="149"/>
        <v>753553.07330383908</v>
      </c>
    </row>
    <row r="832" spans="1:14" x14ac:dyDescent="0.25">
      <c r="A832" s="68"/>
      <c r="B832" s="52" t="s">
        <v>575</v>
      </c>
      <c r="C832" s="36">
        <v>4</v>
      </c>
      <c r="D832" s="56">
        <v>35.491299999999995</v>
      </c>
      <c r="E832" s="84">
        <v>3327</v>
      </c>
      <c r="F832" s="120">
        <v>553040</v>
      </c>
      <c r="G832" s="42">
        <v>100</v>
      </c>
      <c r="H832" s="51">
        <f t="shared" si="145"/>
        <v>553040</v>
      </c>
      <c r="I832" s="10">
        <f t="shared" si="144"/>
        <v>0</v>
      </c>
      <c r="J832" s="10">
        <f t="shared" si="146"/>
        <v>166.22783288247672</v>
      </c>
      <c r="K832" s="10">
        <f t="shared" si="147"/>
        <v>619.18547470986141</v>
      </c>
      <c r="L832" s="10">
        <f t="shared" si="148"/>
        <v>1211190.8939903621</v>
      </c>
      <c r="M832" s="10"/>
      <c r="N832" s="73">
        <f t="shared" si="149"/>
        <v>1211190.8939903621</v>
      </c>
    </row>
    <row r="833" spans="1:14" x14ac:dyDescent="0.25">
      <c r="A833" s="68"/>
      <c r="B833" s="52" t="s">
        <v>576</v>
      </c>
      <c r="C833" s="36">
        <v>4</v>
      </c>
      <c r="D833" s="56">
        <v>14.1394</v>
      </c>
      <c r="E833" s="84">
        <v>665</v>
      </c>
      <c r="F833" s="120">
        <v>305550</v>
      </c>
      <c r="G833" s="42">
        <v>100</v>
      </c>
      <c r="H833" s="51">
        <f t="shared" si="145"/>
        <v>305550</v>
      </c>
      <c r="I833" s="10">
        <f t="shared" si="144"/>
        <v>0</v>
      </c>
      <c r="J833" s="10">
        <f t="shared" si="146"/>
        <v>459.4736842105263</v>
      </c>
      <c r="K833" s="10">
        <f t="shared" si="147"/>
        <v>325.93962338181183</v>
      </c>
      <c r="L833" s="10">
        <f t="shared" si="148"/>
        <v>508082.14386260888</v>
      </c>
      <c r="M833" s="10"/>
      <c r="N833" s="73">
        <f t="shared" si="149"/>
        <v>508082.14386260888</v>
      </c>
    </row>
    <row r="834" spans="1:14" x14ac:dyDescent="0.25">
      <c r="A834" s="68"/>
      <c r="B834" s="52" t="s">
        <v>833</v>
      </c>
      <c r="C834" s="36">
        <v>4</v>
      </c>
      <c r="D834" s="56">
        <v>16.197300000000002</v>
      </c>
      <c r="E834" s="84">
        <v>796</v>
      </c>
      <c r="F834" s="120">
        <v>158840</v>
      </c>
      <c r="G834" s="42">
        <v>100</v>
      </c>
      <c r="H834" s="51">
        <f t="shared" si="145"/>
        <v>158840</v>
      </c>
      <c r="I834" s="10">
        <f t="shared" si="144"/>
        <v>0</v>
      </c>
      <c r="J834" s="10">
        <f t="shared" si="146"/>
        <v>199.54773869346732</v>
      </c>
      <c r="K834" s="10">
        <f t="shared" si="147"/>
        <v>585.86556889887083</v>
      </c>
      <c r="L834" s="10">
        <f t="shared" si="148"/>
        <v>843250.8226024484</v>
      </c>
      <c r="M834" s="10"/>
      <c r="N834" s="73">
        <f t="shared" si="149"/>
        <v>843250.8226024484</v>
      </c>
    </row>
    <row r="835" spans="1:14" x14ac:dyDescent="0.25">
      <c r="A835" s="68"/>
      <c r="B835" s="52" t="s">
        <v>577</v>
      </c>
      <c r="C835" s="36">
        <v>4</v>
      </c>
      <c r="D835" s="56">
        <v>31.064299999999999</v>
      </c>
      <c r="E835" s="84">
        <v>3524</v>
      </c>
      <c r="F835" s="120">
        <v>815540</v>
      </c>
      <c r="G835" s="42">
        <v>100</v>
      </c>
      <c r="H835" s="51">
        <f t="shared" si="145"/>
        <v>815540</v>
      </c>
      <c r="I835" s="10">
        <f t="shared" si="144"/>
        <v>0</v>
      </c>
      <c r="J835" s="10">
        <f t="shared" si="146"/>
        <v>231.4245175936436</v>
      </c>
      <c r="K835" s="10">
        <f t="shared" si="147"/>
        <v>553.98878999869453</v>
      </c>
      <c r="L835" s="10">
        <f t="shared" si="148"/>
        <v>1140052.9518957087</v>
      </c>
      <c r="M835" s="10"/>
      <c r="N835" s="73">
        <f t="shared" si="149"/>
        <v>1140052.9518957087</v>
      </c>
    </row>
    <row r="836" spans="1:14" x14ac:dyDescent="0.25">
      <c r="A836" s="68"/>
      <c r="B836" s="52" t="s">
        <v>578</v>
      </c>
      <c r="C836" s="36">
        <v>4</v>
      </c>
      <c r="D836" s="56">
        <v>30.640700000000002</v>
      </c>
      <c r="E836" s="84">
        <v>979</v>
      </c>
      <c r="F836" s="120">
        <v>270690</v>
      </c>
      <c r="G836" s="42">
        <v>100</v>
      </c>
      <c r="H836" s="51">
        <f t="shared" si="145"/>
        <v>270690</v>
      </c>
      <c r="I836" s="10">
        <f t="shared" si="144"/>
        <v>0</v>
      </c>
      <c r="J836" s="10">
        <f t="shared" si="146"/>
        <v>276.4964249233912</v>
      </c>
      <c r="K836" s="10">
        <f t="shared" si="147"/>
        <v>508.91688266894693</v>
      </c>
      <c r="L836" s="10">
        <f t="shared" si="148"/>
        <v>812405.59397946834</v>
      </c>
      <c r="M836" s="10"/>
      <c r="N836" s="73">
        <f t="shared" si="149"/>
        <v>812405.59397946834</v>
      </c>
    </row>
    <row r="837" spans="1:14" x14ac:dyDescent="0.25">
      <c r="A837" s="68"/>
      <c r="B837" s="52" t="s">
        <v>579</v>
      </c>
      <c r="C837" s="36">
        <v>4</v>
      </c>
      <c r="D837" s="56">
        <v>22.068200000000001</v>
      </c>
      <c r="E837" s="84">
        <v>1408</v>
      </c>
      <c r="F837" s="120">
        <v>268640</v>
      </c>
      <c r="G837" s="42">
        <v>100</v>
      </c>
      <c r="H837" s="51">
        <f t="shared" si="145"/>
        <v>268640</v>
      </c>
      <c r="I837" s="10">
        <f t="shared" si="144"/>
        <v>0</v>
      </c>
      <c r="J837" s="10">
        <f t="shared" si="146"/>
        <v>190.79545454545453</v>
      </c>
      <c r="K837" s="10">
        <f t="shared" si="147"/>
        <v>594.61785304688362</v>
      </c>
      <c r="L837" s="10">
        <f t="shared" si="148"/>
        <v>936642.15213207214</v>
      </c>
      <c r="M837" s="10"/>
      <c r="N837" s="73">
        <f t="shared" si="149"/>
        <v>936642.15213207214</v>
      </c>
    </row>
    <row r="838" spans="1:14" x14ac:dyDescent="0.25">
      <c r="A838" s="68"/>
      <c r="B838" s="52" t="s">
        <v>834</v>
      </c>
      <c r="C838" s="36">
        <v>4</v>
      </c>
      <c r="D838" s="56">
        <v>28.941500000000001</v>
      </c>
      <c r="E838" s="84">
        <v>1188</v>
      </c>
      <c r="F838" s="120">
        <v>492140</v>
      </c>
      <c r="G838" s="42">
        <v>100</v>
      </c>
      <c r="H838" s="51">
        <f t="shared" si="145"/>
        <v>492140</v>
      </c>
      <c r="I838" s="10">
        <f t="shared" si="144"/>
        <v>0</v>
      </c>
      <c r="J838" s="10">
        <f t="shared" si="146"/>
        <v>414.25925925925924</v>
      </c>
      <c r="K838" s="10">
        <f t="shared" si="147"/>
        <v>371.15404833307889</v>
      </c>
      <c r="L838" s="10">
        <f t="shared" si="148"/>
        <v>662687.58157321985</v>
      </c>
      <c r="M838" s="10"/>
      <c r="N838" s="73">
        <f t="shared" si="149"/>
        <v>662687.58157321985</v>
      </c>
    </row>
    <row r="839" spans="1:14" x14ac:dyDescent="0.25">
      <c r="A839" s="68"/>
      <c r="B839" s="52" t="s">
        <v>885</v>
      </c>
      <c r="C839" s="36">
        <v>3</v>
      </c>
      <c r="D839" s="56">
        <v>13.119700000000002</v>
      </c>
      <c r="E839" s="84">
        <v>34674</v>
      </c>
      <c r="F839" s="120">
        <v>39014520</v>
      </c>
      <c r="G839" s="42">
        <v>50</v>
      </c>
      <c r="H839" s="51">
        <f t="shared" si="145"/>
        <v>19507260</v>
      </c>
      <c r="I839" s="10">
        <f t="shared" si="144"/>
        <v>19507260</v>
      </c>
      <c r="J839" s="10">
        <f t="shared" si="146"/>
        <v>1125.180827132722</v>
      </c>
      <c r="K839" s="10">
        <f t="shared" si="147"/>
        <v>-339.76751954038389</v>
      </c>
      <c r="L839" s="10">
        <f t="shared" si="148"/>
        <v>3741452.4677285864</v>
      </c>
      <c r="M839" s="10"/>
      <c r="N839" s="73">
        <f t="shared" si="149"/>
        <v>3741452.4677285864</v>
      </c>
    </row>
    <row r="840" spans="1:14" x14ac:dyDescent="0.25">
      <c r="A840" s="68"/>
      <c r="B840" s="52" t="s">
        <v>835</v>
      </c>
      <c r="C840" s="36">
        <v>4</v>
      </c>
      <c r="D840" s="56">
        <v>19.7392</v>
      </c>
      <c r="E840" s="84">
        <v>1399</v>
      </c>
      <c r="F840" s="120">
        <v>398030</v>
      </c>
      <c r="G840" s="42">
        <v>100</v>
      </c>
      <c r="H840" s="51">
        <f t="shared" si="145"/>
        <v>398030</v>
      </c>
      <c r="I840" s="10">
        <f t="shared" si="144"/>
        <v>0</v>
      </c>
      <c r="J840" s="10">
        <f t="shared" si="146"/>
        <v>284.51036454610437</v>
      </c>
      <c r="K840" s="10">
        <f t="shared" si="147"/>
        <v>500.90294304623376</v>
      </c>
      <c r="L840" s="10">
        <f t="shared" si="148"/>
        <v>815168.76142894325</v>
      </c>
      <c r="M840" s="10"/>
      <c r="N840" s="73">
        <f t="shared" si="149"/>
        <v>815168.76142894325</v>
      </c>
    </row>
    <row r="841" spans="1:14" x14ac:dyDescent="0.25">
      <c r="A841" s="68"/>
      <c r="B841" s="52" t="s">
        <v>580</v>
      </c>
      <c r="C841" s="36">
        <v>4</v>
      </c>
      <c r="D841" s="56">
        <v>15.2705</v>
      </c>
      <c r="E841" s="84">
        <v>967</v>
      </c>
      <c r="F841" s="120">
        <v>414310</v>
      </c>
      <c r="G841" s="42">
        <v>100</v>
      </c>
      <c r="H841" s="51">
        <f t="shared" si="145"/>
        <v>414310</v>
      </c>
      <c r="I841" s="10">
        <f t="shared" si="144"/>
        <v>0</v>
      </c>
      <c r="J841" s="10">
        <f t="shared" si="146"/>
        <v>428.44881075491207</v>
      </c>
      <c r="K841" s="10">
        <f t="shared" si="147"/>
        <v>356.96449683742605</v>
      </c>
      <c r="L841" s="10">
        <f t="shared" si="148"/>
        <v>581295.26107743685</v>
      </c>
      <c r="M841" s="10"/>
      <c r="N841" s="73">
        <f t="shared" si="149"/>
        <v>581295.26107743685</v>
      </c>
    </row>
    <row r="842" spans="1:14" x14ac:dyDescent="0.25">
      <c r="A842" s="68"/>
      <c r="B842" s="52" t="s">
        <v>836</v>
      </c>
      <c r="C842" s="36">
        <v>4</v>
      </c>
      <c r="D842" s="56">
        <v>44.109200000000001</v>
      </c>
      <c r="E842" s="84">
        <v>1718</v>
      </c>
      <c r="F842" s="120">
        <v>365120</v>
      </c>
      <c r="G842" s="42">
        <v>100</v>
      </c>
      <c r="H842" s="51">
        <f t="shared" si="145"/>
        <v>365120</v>
      </c>
      <c r="I842" s="10">
        <f t="shared" si="144"/>
        <v>0</v>
      </c>
      <c r="J842" s="10">
        <f t="shared" si="146"/>
        <v>212.52619324796274</v>
      </c>
      <c r="K842" s="10">
        <f t="shared" si="147"/>
        <v>572.88711434437539</v>
      </c>
      <c r="L842" s="10">
        <f t="shared" si="148"/>
        <v>1008850.5156003928</v>
      </c>
      <c r="M842" s="10"/>
      <c r="N842" s="73">
        <f t="shared" si="149"/>
        <v>1008850.5156003928</v>
      </c>
    </row>
    <row r="843" spans="1:14" x14ac:dyDescent="0.25">
      <c r="A843" s="68"/>
      <c r="B843" s="52" t="s">
        <v>581</v>
      </c>
      <c r="C843" s="36">
        <v>4</v>
      </c>
      <c r="D843" s="56">
        <v>12.614799999999999</v>
      </c>
      <c r="E843" s="84">
        <v>910</v>
      </c>
      <c r="F843" s="120">
        <v>202980</v>
      </c>
      <c r="G843" s="42">
        <v>100</v>
      </c>
      <c r="H843" s="51">
        <f t="shared" si="145"/>
        <v>202980</v>
      </c>
      <c r="I843" s="10">
        <f t="shared" si="144"/>
        <v>0</v>
      </c>
      <c r="J843" s="10">
        <f t="shared" si="146"/>
        <v>223.05494505494505</v>
      </c>
      <c r="K843" s="10">
        <f t="shared" si="147"/>
        <v>562.35836253739308</v>
      </c>
      <c r="L843" s="10">
        <f t="shared" si="148"/>
        <v>816291.7437565471</v>
      </c>
      <c r="M843" s="10"/>
      <c r="N843" s="73">
        <f t="shared" si="149"/>
        <v>816291.7437565471</v>
      </c>
    </row>
    <row r="844" spans="1:14" x14ac:dyDescent="0.25">
      <c r="A844" s="68"/>
      <c r="B844" s="52" t="s">
        <v>582</v>
      </c>
      <c r="C844" s="36">
        <v>4</v>
      </c>
      <c r="D844" s="56">
        <v>34.076799999999999</v>
      </c>
      <c r="E844" s="84">
        <v>2438</v>
      </c>
      <c r="F844" s="120">
        <v>982760</v>
      </c>
      <c r="G844" s="42">
        <v>100</v>
      </c>
      <c r="H844" s="51">
        <f t="shared" si="145"/>
        <v>982760</v>
      </c>
      <c r="I844" s="10">
        <f t="shared" si="144"/>
        <v>0</v>
      </c>
      <c r="J844" s="10">
        <f t="shared" si="146"/>
        <v>403.10090237899919</v>
      </c>
      <c r="K844" s="10">
        <f t="shared" si="147"/>
        <v>382.31240521333893</v>
      </c>
      <c r="L844" s="10">
        <f t="shared" si="148"/>
        <v>824936.92853888206</v>
      </c>
      <c r="M844" s="10"/>
      <c r="N844" s="73">
        <f t="shared" si="149"/>
        <v>824936.92853888206</v>
      </c>
    </row>
    <row r="845" spans="1:14" x14ac:dyDescent="0.25">
      <c r="A845" s="68"/>
      <c r="B845" s="52" t="s">
        <v>583</v>
      </c>
      <c r="C845" s="36">
        <v>4</v>
      </c>
      <c r="D845" s="56">
        <v>44.233499999999999</v>
      </c>
      <c r="E845" s="84">
        <v>2246</v>
      </c>
      <c r="F845" s="120">
        <v>389650</v>
      </c>
      <c r="G845" s="42">
        <v>100</v>
      </c>
      <c r="H845" s="51">
        <f t="shared" si="145"/>
        <v>389650</v>
      </c>
      <c r="I845" s="10">
        <f t="shared" si="144"/>
        <v>0</v>
      </c>
      <c r="J845" s="10">
        <f t="shared" si="146"/>
        <v>173.48619768477292</v>
      </c>
      <c r="K845" s="10">
        <f t="shared" si="147"/>
        <v>611.92710990756518</v>
      </c>
      <c r="L845" s="10">
        <f t="shared" si="148"/>
        <v>1112921.9562700451</v>
      </c>
      <c r="M845" s="10"/>
      <c r="N845" s="73">
        <f t="shared" si="149"/>
        <v>1112921.9562700451</v>
      </c>
    </row>
    <row r="846" spans="1:14" x14ac:dyDescent="0.25">
      <c r="A846" s="68"/>
      <c r="B846" s="52" t="s">
        <v>584</v>
      </c>
      <c r="C846" s="36">
        <v>4</v>
      </c>
      <c r="D846" s="56">
        <v>59.642499999999998</v>
      </c>
      <c r="E846" s="84">
        <v>3169</v>
      </c>
      <c r="F846" s="120">
        <v>1253490</v>
      </c>
      <c r="G846" s="42">
        <v>100</v>
      </c>
      <c r="H846" s="51">
        <f t="shared" si="145"/>
        <v>1253490</v>
      </c>
      <c r="I846" s="10">
        <f t="shared" si="144"/>
        <v>0</v>
      </c>
      <c r="J846" s="10">
        <f t="shared" si="146"/>
        <v>395.54749132218365</v>
      </c>
      <c r="K846" s="10">
        <f t="shared" si="147"/>
        <v>389.86581627015448</v>
      </c>
      <c r="L846" s="10">
        <f t="shared" si="148"/>
        <v>988062.66656057443</v>
      </c>
      <c r="M846" s="10"/>
      <c r="N846" s="73">
        <f t="shared" si="149"/>
        <v>988062.66656057443</v>
      </c>
    </row>
    <row r="847" spans="1:14" x14ac:dyDescent="0.25">
      <c r="A847" s="68"/>
      <c r="B847" s="52" t="s">
        <v>585</v>
      </c>
      <c r="C847" s="36">
        <v>4</v>
      </c>
      <c r="D847" s="56">
        <v>41.119700000000002</v>
      </c>
      <c r="E847" s="84">
        <v>1729</v>
      </c>
      <c r="F847" s="120">
        <v>511870</v>
      </c>
      <c r="G847" s="42">
        <v>100</v>
      </c>
      <c r="H847" s="51">
        <f t="shared" si="145"/>
        <v>511870</v>
      </c>
      <c r="I847" s="10">
        <f t="shared" si="144"/>
        <v>0</v>
      </c>
      <c r="J847" s="10">
        <f t="shared" si="146"/>
        <v>296.04973973395028</v>
      </c>
      <c r="K847" s="10">
        <f t="shared" si="147"/>
        <v>489.36356785838785</v>
      </c>
      <c r="L847" s="10">
        <f t="shared" si="148"/>
        <v>899904.95682929317</v>
      </c>
      <c r="M847" s="10"/>
      <c r="N847" s="73">
        <f t="shared" si="149"/>
        <v>899904.95682929317</v>
      </c>
    </row>
    <row r="848" spans="1:14" x14ac:dyDescent="0.25">
      <c r="A848" s="68"/>
      <c r="B848" s="52" t="s">
        <v>586</v>
      </c>
      <c r="C848" s="36">
        <v>4</v>
      </c>
      <c r="D848" s="56">
        <v>15.3706</v>
      </c>
      <c r="E848" s="84">
        <v>1856</v>
      </c>
      <c r="F848" s="120">
        <v>566260</v>
      </c>
      <c r="G848" s="42">
        <v>100</v>
      </c>
      <c r="H848" s="51">
        <f t="shared" si="145"/>
        <v>566260</v>
      </c>
      <c r="I848" s="10">
        <f t="shared" si="144"/>
        <v>0</v>
      </c>
      <c r="J848" s="10">
        <f t="shared" si="146"/>
        <v>305.0969827586207</v>
      </c>
      <c r="K848" s="10">
        <f t="shared" si="147"/>
        <v>480.31632483371743</v>
      </c>
      <c r="L848" s="10">
        <f t="shared" si="148"/>
        <v>826041.26995728805</v>
      </c>
      <c r="M848" s="10"/>
      <c r="N848" s="73">
        <f t="shared" si="149"/>
        <v>826041.26995728805</v>
      </c>
    </row>
    <row r="849" spans="1:14" x14ac:dyDescent="0.25">
      <c r="A849" s="68"/>
      <c r="B849" s="52" t="s">
        <v>837</v>
      </c>
      <c r="C849" s="36">
        <v>4</v>
      </c>
      <c r="D849" s="56">
        <v>18.966699999999999</v>
      </c>
      <c r="E849" s="84">
        <v>2058</v>
      </c>
      <c r="F849" s="120">
        <v>346130</v>
      </c>
      <c r="G849" s="42">
        <v>100</v>
      </c>
      <c r="H849" s="51">
        <f t="shared" si="145"/>
        <v>346130</v>
      </c>
      <c r="I849" s="10">
        <f t="shared" si="144"/>
        <v>0</v>
      </c>
      <c r="J849" s="10">
        <f t="shared" si="146"/>
        <v>168.18756073858114</v>
      </c>
      <c r="K849" s="10">
        <f t="shared" si="147"/>
        <v>617.22574685375696</v>
      </c>
      <c r="L849" s="10">
        <f t="shared" si="148"/>
        <v>1024244.0277399222</v>
      </c>
      <c r="M849" s="10"/>
      <c r="N849" s="73">
        <f t="shared" si="149"/>
        <v>1024244.0277399222</v>
      </c>
    </row>
    <row r="850" spans="1:14" x14ac:dyDescent="0.25">
      <c r="A850" s="68"/>
      <c r="B850" s="4"/>
      <c r="C850" s="4"/>
      <c r="D850" s="56">
        <v>0</v>
      </c>
      <c r="E850" s="86"/>
      <c r="F850" s="74"/>
      <c r="G850" s="42"/>
      <c r="H850" s="74"/>
      <c r="I850" s="75"/>
      <c r="J850" s="75"/>
      <c r="K850" s="10"/>
      <c r="L850" s="10"/>
      <c r="M850" s="10"/>
      <c r="N850" s="73"/>
    </row>
    <row r="851" spans="1:14" x14ac:dyDescent="0.25">
      <c r="A851" s="71" t="s">
        <v>587</v>
      </c>
      <c r="B851" s="44" t="s">
        <v>2</v>
      </c>
      <c r="C851" s="45"/>
      <c r="D851" s="3">
        <v>729.1185999999999</v>
      </c>
      <c r="E851" s="87">
        <f>E852</f>
        <v>86606</v>
      </c>
      <c r="F851" s="38">
        <v>0</v>
      </c>
      <c r="G851" s="42"/>
      <c r="H851" s="38">
        <f>H853</f>
        <v>6291240</v>
      </c>
      <c r="I851" s="8">
        <f>I853</f>
        <v>-6291240</v>
      </c>
      <c r="J851" s="8"/>
      <c r="K851" s="10"/>
      <c r="L851" s="10"/>
      <c r="M851" s="9">
        <f>M853</f>
        <v>34864388.736441277</v>
      </c>
      <c r="N851" s="69">
        <f t="shared" si="149"/>
        <v>34864388.736441277</v>
      </c>
    </row>
    <row r="852" spans="1:14" x14ac:dyDescent="0.25">
      <c r="A852" s="71" t="s">
        <v>587</v>
      </c>
      <c r="B852" s="44" t="s">
        <v>3</v>
      </c>
      <c r="C852" s="45"/>
      <c r="D852" s="3">
        <v>729.1185999999999</v>
      </c>
      <c r="E852" s="87">
        <f>SUM(E854:E880)</f>
        <v>86606</v>
      </c>
      <c r="F852" s="38">
        <f>SUM(F854:F880)</f>
        <v>47884710</v>
      </c>
      <c r="G852" s="42"/>
      <c r="H852" s="38">
        <f>SUM(H854:H880)</f>
        <v>35302230</v>
      </c>
      <c r="I852" s="8">
        <f>SUM(I854:I880)</f>
        <v>12582480</v>
      </c>
      <c r="J852" s="8"/>
      <c r="K852" s="10"/>
      <c r="L852" s="8">
        <f>SUM(L854:L880)</f>
        <v>26491651.509741321</v>
      </c>
      <c r="M852" s="10"/>
      <c r="N852" s="69">
        <f t="shared" si="149"/>
        <v>26491651.509741321</v>
      </c>
    </row>
    <row r="853" spans="1:14" x14ac:dyDescent="0.25">
      <c r="A853" s="68"/>
      <c r="B853" s="52" t="s">
        <v>26</v>
      </c>
      <c r="C853" s="36">
        <v>2</v>
      </c>
      <c r="D853" s="56">
        <v>0</v>
      </c>
      <c r="E853" s="90"/>
      <c r="F853" s="51">
        <v>0</v>
      </c>
      <c r="G853" s="42">
        <v>25</v>
      </c>
      <c r="H853" s="51">
        <f>F874*G853/100</f>
        <v>6291240</v>
      </c>
      <c r="I853" s="10">
        <f t="shared" ref="I853:I880" si="150">F853-H853</f>
        <v>-6291240</v>
      </c>
      <c r="J853" s="10"/>
      <c r="K853" s="10"/>
      <c r="L853" s="10"/>
      <c r="M853" s="10">
        <f>($L$7*$L$8*E851/$L$10)+($L$7*$L$9*D851/$L$11)</f>
        <v>34864388.736441277</v>
      </c>
      <c r="N853" s="73">
        <f t="shared" si="149"/>
        <v>34864388.736441277</v>
      </c>
    </row>
    <row r="854" spans="1:14" x14ac:dyDescent="0.25">
      <c r="A854" s="68"/>
      <c r="B854" s="52" t="s">
        <v>588</v>
      </c>
      <c r="C854" s="36">
        <v>4</v>
      </c>
      <c r="D854" s="56">
        <v>6.8285999999999998</v>
      </c>
      <c r="E854" s="84">
        <v>1831</v>
      </c>
      <c r="F854" s="120">
        <v>630540</v>
      </c>
      <c r="G854" s="42">
        <v>100</v>
      </c>
      <c r="H854" s="51">
        <f t="shared" ref="H854:H880" si="151">F854*G854/100</f>
        <v>630540</v>
      </c>
      <c r="I854" s="10">
        <f t="shared" si="150"/>
        <v>0</v>
      </c>
      <c r="J854" s="10">
        <f t="shared" ref="J854:J880" si="152">F854/E854</f>
        <v>344.36919716002183</v>
      </c>
      <c r="K854" s="10">
        <f t="shared" ref="K854:K880" si="153">$J$11*$J$19-J854</f>
        <v>441.0441104323163</v>
      </c>
      <c r="L854" s="10">
        <f t="shared" ref="L854:L880" si="154">IF(K854&gt;0,$J$7*$J$8*(K854/$K$19),0)+$J$7*$J$9*(E854/$E$19)+$J$7*$J$10*(D854/$D$19)</f>
        <v>750403.65717800974</v>
      </c>
      <c r="M854" s="10"/>
      <c r="N854" s="73">
        <f t="shared" si="149"/>
        <v>750403.65717800974</v>
      </c>
    </row>
    <row r="855" spans="1:14" x14ac:dyDescent="0.25">
      <c r="A855" s="68"/>
      <c r="B855" s="52" t="s">
        <v>589</v>
      </c>
      <c r="C855" s="36">
        <v>4</v>
      </c>
      <c r="D855" s="56">
        <v>62.403199999999998</v>
      </c>
      <c r="E855" s="84">
        <v>2350</v>
      </c>
      <c r="F855" s="120">
        <v>606860</v>
      </c>
      <c r="G855" s="42">
        <v>100</v>
      </c>
      <c r="H855" s="51">
        <f t="shared" si="151"/>
        <v>606860</v>
      </c>
      <c r="I855" s="10">
        <f t="shared" si="150"/>
        <v>0</v>
      </c>
      <c r="J855" s="10">
        <f t="shared" si="152"/>
        <v>258.23829787234041</v>
      </c>
      <c r="K855" s="10">
        <f t="shared" si="153"/>
        <v>527.17500971999766</v>
      </c>
      <c r="L855" s="10">
        <f t="shared" si="154"/>
        <v>1075246.8627235617</v>
      </c>
      <c r="M855" s="10"/>
      <c r="N855" s="73">
        <f t="shared" si="149"/>
        <v>1075246.8627235617</v>
      </c>
    </row>
    <row r="856" spans="1:14" x14ac:dyDescent="0.25">
      <c r="A856" s="68"/>
      <c r="B856" s="52" t="s">
        <v>590</v>
      </c>
      <c r="C856" s="36">
        <v>4</v>
      </c>
      <c r="D856" s="56">
        <v>7.9661999999999997</v>
      </c>
      <c r="E856" s="84">
        <v>990</v>
      </c>
      <c r="F856" s="120">
        <v>103570</v>
      </c>
      <c r="G856" s="42">
        <v>100</v>
      </c>
      <c r="H856" s="51">
        <f t="shared" si="151"/>
        <v>103570</v>
      </c>
      <c r="I856" s="10">
        <f t="shared" si="150"/>
        <v>0</v>
      </c>
      <c r="J856" s="10">
        <f t="shared" si="152"/>
        <v>104.61616161616162</v>
      </c>
      <c r="K856" s="10">
        <f t="shared" si="153"/>
        <v>680.79714597617647</v>
      </c>
      <c r="L856" s="10">
        <f t="shared" si="154"/>
        <v>954596.68014456029</v>
      </c>
      <c r="M856" s="10"/>
      <c r="N856" s="73">
        <f t="shared" si="149"/>
        <v>954596.68014456029</v>
      </c>
    </row>
    <row r="857" spans="1:14" x14ac:dyDescent="0.25">
      <c r="A857" s="68"/>
      <c r="B857" s="52" t="s">
        <v>591</v>
      </c>
      <c r="C857" s="36">
        <v>4</v>
      </c>
      <c r="D857" s="56">
        <v>47.315699999999993</v>
      </c>
      <c r="E857" s="84">
        <v>2267</v>
      </c>
      <c r="F857" s="120">
        <v>548950</v>
      </c>
      <c r="G857" s="42">
        <v>100</v>
      </c>
      <c r="H857" s="51">
        <f t="shared" si="151"/>
        <v>548950</v>
      </c>
      <c r="I857" s="10">
        <f t="shared" si="150"/>
        <v>0</v>
      </c>
      <c r="J857" s="10">
        <f t="shared" si="152"/>
        <v>242.148213498015</v>
      </c>
      <c r="K857" s="10">
        <f t="shared" si="153"/>
        <v>543.2650940943231</v>
      </c>
      <c r="L857" s="10">
        <f t="shared" si="154"/>
        <v>1041087.6506670761</v>
      </c>
      <c r="M857" s="10"/>
      <c r="N857" s="73">
        <f t="shared" si="149"/>
        <v>1041087.6506670761</v>
      </c>
    </row>
    <row r="858" spans="1:14" x14ac:dyDescent="0.25">
      <c r="A858" s="68"/>
      <c r="B858" s="52" t="s">
        <v>838</v>
      </c>
      <c r="C858" s="36">
        <v>4</v>
      </c>
      <c r="D858" s="56">
        <v>29.9498</v>
      </c>
      <c r="E858" s="84">
        <v>6506</v>
      </c>
      <c r="F858" s="120">
        <v>4411690</v>
      </c>
      <c r="G858" s="42">
        <v>100</v>
      </c>
      <c r="H858" s="51">
        <f t="shared" si="151"/>
        <v>4411690</v>
      </c>
      <c r="I858" s="10">
        <f t="shared" si="150"/>
        <v>0</v>
      </c>
      <c r="J858" s="10">
        <f t="shared" si="152"/>
        <v>678.0956040577928</v>
      </c>
      <c r="K858" s="10">
        <f t="shared" si="153"/>
        <v>107.31770353454533</v>
      </c>
      <c r="L858" s="10">
        <f t="shared" si="154"/>
        <v>913728.65188485675</v>
      </c>
      <c r="M858" s="10"/>
      <c r="N858" s="73">
        <f t="shared" si="149"/>
        <v>913728.65188485675</v>
      </c>
    </row>
    <row r="859" spans="1:14" x14ac:dyDescent="0.25">
      <c r="A859" s="68"/>
      <c r="B859" s="52" t="s">
        <v>592</v>
      </c>
      <c r="C859" s="36">
        <v>4</v>
      </c>
      <c r="D859" s="56">
        <v>18.782299999999999</v>
      </c>
      <c r="E859" s="84">
        <v>1057</v>
      </c>
      <c r="F859" s="120">
        <v>248500</v>
      </c>
      <c r="G859" s="42">
        <v>100</v>
      </c>
      <c r="H859" s="51">
        <f t="shared" si="151"/>
        <v>248500</v>
      </c>
      <c r="I859" s="10">
        <f t="shared" si="150"/>
        <v>0</v>
      </c>
      <c r="J859" s="10">
        <f t="shared" si="152"/>
        <v>235.09933774834437</v>
      </c>
      <c r="K859" s="10">
        <f t="shared" si="153"/>
        <v>550.31396984399373</v>
      </c>
      <c r="L859" s="10">
        <f t="shared" si="154"/>
        <v>835702.26498989889</v>
      </c>
      <c r="M859" s="10"/>
      <c r="N859" s="73">
        <f t="shared" si="149"/>
        <v>835702.26498989889</v>
      </c>
    </row>
    <row r="860" spans="1:14" x14ac:dyDescent="0.25">
      <c r="A860" s="68"/>
      <c r="B860" s="52" t="s">
        <v>593</v>
      </c>
      <c r="C860" s="36">
        <v>4</v>
      </c>
      <c r="D860" s="56">
        <v>19.1768</v>
      </c>
      <c r="E860" s="84">
        <v>2808</v>
      </c>
      <c r="F860" s="120">
        <v>315520</v>
      </c>
      <c r="G860" s="42">
        <v>100</v>
      </c>
      <c r="H860" s="51">
        <f t="shared" si="151"/>
        <v>315520</v>
      </c>
      <c r="I860" s="10">
        <f t="shared" si="150"/>
        <v>0</v>
      </c>
      <c r="J860" s="10">
        <f t="shared" si="152"/>
        <v>112.36467236467236</v>
      </c>
      <c r="K860" s="10">
        <f t="shared" si="153"/>
        <v>673.04863522766573</v>
      </c>
      <c r="L860" s="10">
        <f t="shared" si="154"/>
        <v>1172618.8586984526</v>
      </c>
      <c r="M860" s="10"/>
      <c r="N860" s="73">
        <f t="shared" si="149"/>
        <v>1172618.8586984526</v>
      </c>
    </row>
    <row r="861" spans="1:14" x14ac:dyDescent="0.25">
      <c r="A861" s="68"/>
      <c r="B861" s="52" t="s">
        <v>594</v>
      </c>
      <c r="C861" s="36">
        <v>4</v>
      </c>
      <c r="D861" s="56">
        <v>12.482899999999999</v>
      </c>
      <c r="E861" s="84">
        <v>1233</v>
      </c>
      <c r="F861" s="120">
        <v>181080</v>
      </c>
      <c r="G861" s="42">
        <v>100</v>
      </c>
      <c r="H861" s="51">
        <f t="shared" si="151"/>
        <v>181080</v>
      </c>
      <c r="I861" s="10">
        <f t="shared" si="150"/>
        <v>0</v>
      </c>
      <c r="J861" s="10">
        <f t="shared" si="152"/>
        <v>146.86131386861314</v>
      </c>
      <c r="K861" s="10">
        <f t="shared" si="153"/>
        <v>638.55199372372499</v>
      </c>
      <c r="L861" s="10">
        <f t="shared" si="154"/>
        <v>942748.36970009573</v>
      </c>
      <c r="M861" s="10"/>
      <c r="N861" s="73">
        <f t="shared" si="149"/>
        <v>942748.36970009573</v>
      </c>
    </row>
    <row r="862" spans="1:14" x14ac:dyDescent="0.25">
      <c r="A862" s="68"/>
      <c r="B862" s="52" t="s">
        <v>595</v>
      </c>
      <c r="C862" s="36">
        <v>4</v>
      </c>
      <c r="D862" s="56">
        <v>7.8385999999999996</v>
      </c>
      <c r="E862" s="84">
        <v>710</v>
      </c>
      <c r="F862" s="120">
        <v>235200</v>
      </c>
      <c r="G862" s="42">
        <v>100</v>
      </c>
      <c r="H862" s="51">
        <f t="shared" si="151"/>
        <v>235200</v>
      </c>
      <c r="I862" s="10">
        <f t="shared" si="150"/>
        <v>0</v>
      </c>
      <c r="J862" s="10">
        <f t="shared" si="152"/>
        <v>331.26760563380282</v>
      </c>
      <c r="K862" s="10">
        <f t="shared" si="153"/>
        <v>454.14570195853531</v>
      </c>
      <c r="L862" s="10">
        <f t="shared" si="154"/>
        <v>649583.26161687262</v>
      </c>
      <c r="M862" s="10"/>
      <c r="N862" s="73">
        <f t="shared" si="149"/>
        <v>649583.26161687262</v>
      </c>
    </row>
    <row r="863" spans="1:14" x14ac:dyDescent="0.25">
      <c r="A863" s="68"/>
      <c r="B863" s="52" t="s">
        <v>596</v>
      </c>
      <c r="C863" s="36">
        <v>4</v>
      </c>
      <c r="D863" s="56">
        <v>92.682900000000004</v>
      </c>
      <c r="E863" s="84">
        <v>6340</v>
      </c>
      <c r="F863" s="120">
        <v>1987330</v>
      </c>
      <c r="G863" s="42">
        <v>100</v>
      </c>
      <c r="H863" s="51">
        <f t="shared" si="151"/>
        <v>1987330</v>
      </c>
      <c r="I863" s="10">
        <f t="shared" si="150"/>
        <v>0</v>
      </c>
      <c r="J863" s="10">
        <f t="shared" si="152"/>
        <v>313.45899053627761</v>
      </c>
      <c r="K863" s="10">
        <f t="shared" si="153"/>
        <v>471.95431705606052</v>
      </c>
      <c r="L863" s="10">
        <f t="shared" si="154"/>
        <v>1524274.9061608741</v>
      </c>
      <c r="M863" s="10"/>
      <c r="N863" s="73">
        <f t="shared" si="149"/>
        <v>1524274.9061608741</v>
      </c>
    </row>
    <row r="864" spans="1:14" x14ac:dyDescent="0.25">
      <c r="A864" s="68"/>
      <c r="B864" s="52" t="s">
        <v>597</v>
      </c>
      <c r="C864" s="36">
        <v>4</v>
      </c>
      <c r="D864" s="56">
        <v>22.4682</v>
      </c>
      <c r="E864" s="84">
        <v>2962</v>
      </c>
      <c r="F864" s="120">
        <v>2053780</v>
      </c>
      <c r="G864" s="42">
        <v>100</v>
      </c>
      <c r="H864" s="51">
        <f t="shared" si="151"/>
        <v>2053780</v>
      </c>
      <c r="I864" s="10">
        <f t="shared" si="150"/>
        <v>0</v>
      </c>
      <c r="J864" s="10">
        <f t="shared" si="152"/>
        <v>693.37609723160028</v>
      </c>
      <c r="K864" s="10">
        <f t="shared" si="153"/>
        <v>92.037210360737845</v>
      </c>
      <c r="L864" s="10">
        <f t="shared" si="154"/>
        <v>494561.95792233979</v>
      </c>
      <c r="M864" s="10"/>
      <c r="N864" s="73">
        <f t="shared" si="149"/>
        <v>494561.95792233979</v>
      </c>
    </row>
    <row r="865" spans="1:14" x14ac:dyDescent="0.25">
      <c r="A865" s="68"/>
      <c r="B865" s="52" t="s">
        <v>598</v>
      </c>
      <c r="C865" s="36">
        <v>4</v>
      </c>
      <c r="D865" s="56">
        <v>20.2746</v>
      </c>
      <c r="E865" s="84">
        <v>2331</v>
      </c>
      <c r="F865" s="120">
        <v>342020</v>
      </c>
      <c r="G865" s="42">
        <v>100</v>
      </c>
      <c r="H865" s="51">
        <f t="shared" si="151"/>
        <v>342020</v>
      </c>
      <c r="I865" s="10">
        <f t="shared" si="150"/>
        <v>0</v>
      </c>
      <c r="J865" s="10">
        <f t="shared" si="152"/>
        <v>146.72672672672672</v>
      </c>
      <c r="K865" s="10">
        <f t="shared" si="153"/>
        <v>638.6865808656114</v>
      </c>
      <c r="L865" s="10">
        <f t="shared" si="154"/>
        <v>1083292.4285224197</v>
      </c>
      <c r="M865" s="10"/>
      <c r="N865" s="73">
        <f t="shared" si="149"/>
        <v>1083292.4285224197</v>
      </c>
    </row>
    <row r="866" spans="1:14" x14ac:dyDescent="0.25">
      <c r="A866" s="68"/>
      <c r="B866" s="52" t="s">
        <v>599</v>
      </c>
      <c r="C866" s="36">
        <v>4</v>
      </c>
      <c r="D866" s="56">
        <v>10.432699999999999</v>
      </c>
      <c r="E866" s="84">
        <v>1338</v>
      </c>
      <c r="F866" s="120">
        <v>676420</v>
      </c>
      <c r="G866" s="42">
        <v>100</v>
      </c>
      <c r="H866" s="51">
        <f t="shared" si="151"/>
        <v>676420</v>
      </c>
      <c r="I866" s="10">
        <f t="shared" si="150"/>
        <v>0</v>
      </c>
      <c r="J866" s="10">
        <f t="shared" si="152"/>
        <v>505.5455904334828</v>
      </c>
      <c r="K866" s="10">
        <f t="shared" si="153"/>
        <v>279.86771715885533</v>
      </c>
      <c r="L866" s="10">
        <f t="shared" si="154"/>
        <v>513092.52997975267</v>
      </c>
      <c r="M866" s="10"/>
      <c r="N866" s="73">
        <f t="shared" si="149"/>
        <v>513092.52997975267</v>
      </c>
    </row>
    <row r="867" spans="1:14" x14ac:dyDescent="0.25">
      <c r="A867" s="68"/>
      <c r="B867" s="52" t="s">
        <v>390</v>
      </c>
      <c r="C867" s="36">
        <v>4</v>
      </c>
      <c r="D867" s="56">
        <v>14.2333</v>
      </c>
      <c r="E867" s="84">
        <v>813</v>
      </c>
      <c r="F867" s="120">
        <v>320480</v>
      </c>
      <c r="G867" s="42">
        <v>100</v>
      </c>
      <c r="H867" s="51">
        <f t="shared" si="151"/>
        <v>320480</v>
      </c>
      <c r="I867" s="10">
        <f t="shared" si="150"/>
        <v>0</v>
      </c>
      <c r="J867" s="10">
        <f t="shared" si="152"/>
        <v>394.19434194341943</v>
      </c>
      <c r="K867" s="10">
        <f t="shared" si="153"/>
        <v>391.2189656489187</v>
      </c>
      <c r="L867" s="10">
        <f t="shared" si="154"/>
        <v>603292.93931944401</v>
      </c>
      <c r="M867" s="10"/>
      <c r="N867" s="73">
        <f t="shared" si="149"/>
        <v>603292.93931944401</v>
      </c>
    </row>
    <row r="868" spans="1:14" x14ac:dyDescent="0.25">
      <c r="A868" s="68"/>
      <c r="B868" s="52" t="s">
        <v>600</v>
      </c>
      <c r="C868" s="36">
        <v>4</v>
      </c>
      <c r="D868" s="56">
        <v>18.4329</v>
      </c>
      <c r="E868" s="84">
        <v>3060</v>
      </c>
      <c r="F868" s="120">
        <v>1237230</v>
      </c>
      <c r="G868" s="42">
        <v>100</v>
      </c>
      <c r="H868" s="51">
        <f t="shared" si="151"/>
        <v>1237230</v>
      </c>
      <c r="I868" s="10">
        <f t="shared" si="150"/>
        <v>0</v>
      </c>
      <c r="J868" s="10">
        <f t="shared" si="152"/>
        <v>404.3235294117647</v>
      </c>
      <c r="K868" s="10">
        <f t="shared" si="153"/>
        <v>381.08977818057343</v>
      </c>
      <c r="L868" s="10">
        <f t="shared" si="154"/>
        <v>843419.94208517903</v>
      </c>
      <c r="M868" s="10"/>
      <c r="N868" s="73">
        <f t="shared" si="149"/>
        <v>843419.94208517903</v>
      </c>
    </row>
    <row r="869" spans="1:14" x14ac:dyDescent="0.25">
      <c r="A869" s="68"/>
      <c r="B869" s="52" t="s">
        <v>140</v>
      </c>
      <c r="C869" s="36">
        <v>4</v>
      </c>
      <c r="D869" s="56">
        <v>42.294499999999999</v>
      </c>
      <c r="E869" s="84">
        <v>3160</v>
      </c>
      <c r="F869" s="120">
        <v>831560</v>
      </c>
      <c r="G869" s="42">
        <v>100</v>
      </c>
      <c r="H869" s="51">
        <f t="shared" si="151"/>
        <v>831560</v>
      </c>
      <c r="I869" s="10">
        <f t="shared" si="150"/>
        <v>0</v>
      </c>
      <c r="J869" s="10">
        <f t="shared" si="152"/>
        <v>263.15189873417722</v>
      </c>
      <c r="K869" s="10">
        <f t="shared" si="153"/>
        <v>522.26140885816085</v>
      </c>
      <c r="L869" s="10">
        <f t="shared" si="154"/>
        <v>1096072.9638213015</v>
      </c>
      <c r="M869" s="10"/>
      <c r="N869" s="73">
        <f t="shared" si="149"/>
        <v>1096072.9638213015</v>
      </c>
    </row>
    <row r="870" spans="1:14" x14ac:dyDescent="0.25">
      <c r="A870" s="68"/>
      <c r="B870" s="52" t="s">
        <v>532</v>
      </c>
      <c r="C870" s="36">
        <v>4</v>
      </c>
      <c r="D870" s="56">
        <v>26.699400000000001</v>
      </c>
      <c r="E870" s="84">
        <v>2448</v>
      </c>
      <c r="F870" s="120">
        <v>484900</v>
      </c>
      <c r="G870" s="42">
        <v>100</v>
      </c>
      <c r="H870" s="51">
        <f t="shared" si="151"/>
        <v>484900</v>
      </c>
      <c r="I870" s="10">
        <f t="shared" si="150"/>
        <v>0</v>
      </c>
      <c r="J870" s="10">
        <f t="shared" si="152"/>
        <v>198.08006535947712</v>
      </c>
      <c r="K870" s="10">
        <f t="shared" si="153"/>
        <v>587.33324223286104</v>
      </c>
      <c r="L870" s="10">
        <f t="shared" si="154"/>
        <v>1052615.1273401731</v>
      </c>
      <c r="M870" s="10"/>
      <c r="N870" s="73">
        <f t="shared" si="149"/>
        <v>1052615.1273401731</v>
      </c>
    </row>
    <row r="871" spans="1:14" x14ac:dyDescent="0.25">
      <c r="A871" s="68"/>
      <c r="B871" s="52" t="s">
        <v>839</v>
      </c>
      <c r="C871" s="36">
        <v>4</v>
      </c>
      <c r="D871" s="56">
        <v>8.2538999999999998</v>
      </c>
      <c r="E871" s="84">
        <v>1305</v>
      </c>
      <c r="F871" s="120">
        <v>726070</v>
      </c>
      <c r="G871" s="42">
        <v>100</v>
      </c>
      <c r="H871" s="51">
        <f t="shared" si="151"/>
        <v>726070</v>
      </c>
      <c r="I871" s="10">
        <f t="shared" si="150"/>
        <v>0</v>
      </c>
      <c r="J871" s="10">
        <f t="shared" si="152"/>
        <v>556.37547892720306</v>
      </c>
      <c r="K871" s="10">
        <f t="shared" si="153"/>
        <v>229.03782866513507</v>
      </c>
      <c r="L871" s="10">
        <f t="shared" si="154"/>
        <v>441485.59195585095</v>
      </c>
      <c r="M871" s="10"/>
      <c r="N871" s="73">
        <f t="shared" si="149"/>
        <v>441485.59195585095</v>
      </c>
    </row>
    <row r="872" spans="1:14" x14ac:dyDescent="0.25">
      <c r="A872" s="68"/>
      <c r="B872" s="52" t="s">
        <v>42</v>
      </c>
      <c r="C872" s="36">
        <v>4</v>
      </c>
      <c r="D872" s="56">
        <v>11.6883</v>
      </c>
      <c r="E872" s="84">
        <v>1656</v>
      </c>
      <c r="F872" s="120">
        <v>336560</v>
      </c>
      <c r="G872" s="42">
        <v>100</v>
      </c>
      <c r="H872" s="51">
        <f t="shared" si="151"/>
        <v>336560</v>
      </c>
      <c r="I872" s="10">
        <f t="shared" si="150"/>
        <v>0</v>
      </c>
      <c r="J872" s="10">
        <f t="shared" si="152"/>
        <v>203.23671497584542</v>
      </c>
      <c r="K872" s="10">
        <f t="shared" si="153"/>
        <v>582.17659261649271</v>
      </c>
      <c r="L872" s="10">
        <f t="shared" si="154"/>
        <v>917221.35749979061</v>
      </c>
      <c r="M872" s="10"/>
      <c r="N872" s="73">
        <f t="shared" si="149"/>
        <v>917221.35749979061</v>
      </c>
    </row>
    <row r="873" spans="1:14" x14ac:dyDescent="0.25">
      <c r="A873" s="68"/>
      <c r="B873" s="52" t="s">
        <v>601</v>
      </c>
      <c r="C873" s="36">
        <v>4</v>
      </c>
      <c r="D873" s="56">
        <v>63.86</v>
      </c>
      <c r="E873" s="84">
        <v>3719</v>
      </c>
      <c r="F873" s="120">
        <v>660040</v>
      </c>
      <c r="G873" s="42">
        <v>100</v>
      </c>
      <c r="H873" s="51">
        <f t="shared" si="151"/>
        <v>660040</v>
      </c>
      <c r="I873" s="10">
        <f t="shared" si="150"/>
        <v>0</v>
      </c>
      <c r="J873" s="10">
        <f t="shared" si="152"/>
        <v>177.47781661737025</v>
      </c>
      <c r="K873" s="10">
        <f t="shared" si="153"/>
        <v>607.93549097496793</v>
      </c>
      <c r="L873" s="10">
        <f t="shared" si="154"/>
        <v>1323648.6689521729</v>
      </c>
      <c r="M873" s="10"/>
      <c r="N873" s="73">
        <f t="shared" si="149"/>
        <v>1323648.6689521729</v>
      </c>
    </row>
    <row r="874" spans="1:14" x14ac:dyDescent="0.25">
      <c r="A874" s="68"/>
      <c r="B874" s="52" t="s">
        <v>886</v>
      </c>
      <c r="C874" s="36">
        <v>3</v>
      </c>
      <c r="D874" s="56">
        <v>60.826599999999999</v>
      </c>
      <c r="E874" s="84">
        <v>19787</v>
      </c>
      <c r="F874" s="120">
        <v>25164960</v>
      </c>
      <c r="G874" s="42">
        <v>50</v>
      </c>
      <c r="H874" s="51">
        <f t="shared" si="151"/>
        <v>12582480</v>
      </c>
      <c r="I874" s="10">
        <f t="shared" si="150"/>
        <v>12582480</v>
      </c>
      <c r="J874" s="10">
        <f t="shared" si="152"/>
        <v>1271.7925910951635</v>
      </c>
      <c r="K874" s="10">
        <f t="shared" si="153"/>
        <v>-486.37928350282539</v>
      </c>
      <c r="L874" s="10">
        <f t="shared" si="154"/>
        <v>2293474.7000379409</v>
      </c>
      <c r="M874" s="10"/>
      <c r="N874" s="73">
        <f t="shared" si="149"/>
        <v>2293474.7000379409</v>
      </c>
    </row>
    <row r="875" spans="1:14" x14ac:dyDescent="0.25">
      <c r="A875" s="68"/>
      <c r="B875" s="52" t="s">
        <v>840</v>
      </c>
      <c r="C875" s="36">
        <v>4</v>
      </c>
      <c r="D875" s="56">
        <v>27.288999999999998</v>
      </c>
      <c r="E875" s="84">
        <v>5894</v>
      </c>
      <c r="F875" s="120">
        <v>1785020</v>
      </c>
      <c r="G875" s="42">
        <v>100</v>
      </c>
      <c r="H875" s="51">
        <f t="shared" si="151"/>
        <v>1785020</v>
      </c>
      <c r="I875" s="10">
        <f t="shared" si="150"/>
        <v>0</v>
      </c>
      <c r="J875" s="10">
        <f t="shared" si="152"/>
        <v>302.85374957583986</v>
      </c>
      <c r="K875" s="10">
        <f t="shared" si="153"/>
        <v>482.55955801649827</v>
      </c>
      <c r="L875" s="10">
        <f t="shared" si="154"/>
        <v>1295328.6394247534</v>
      </c>
      <c r="M875" s="10"/>
      <c r="N875" s="73">
        <f t="shared" si="149"/>
        <v>1295328.6394247534</v>
      </c>
    </row>
    <row r="876" spans="1:14" x14ac:dyDescent="0.25">
      <c r="A876" s="68"/>
      <c r="B876" s="52" t="s">
        <v>100</v>
      </c>
      <c r="C876" s="36">
        <v>4</v>
      </c>
      <c r="D876" s="56">
        <v>14.374500000000001</v>
      </c>
      <c r="E876" s="84">
        <v>1444</v>
      </c>
      <c r="F876" s="120">
        <v>268590</v>
      </c>
      <c r="G876" s="42">
        <v>100</v>
      </c>
      <c r="H876" s="51">
        <f t="shared" si="151"/>
        <v>268590</v>
      </c>
      <c r="I876" s="10">
        <f t="shared" si="150"/>
        <v>0</v>
      </c>
      <c r="J876" s="10">
        <f t="shared" si="152"/>
        <v>186.00415512465375</v>
      </c>
      <c r="K876" s="10">
        <f t="shared" si="153"/>
        <v>599.40915246768441</v>
      </c>
      <c r="L876" s="10">
        <f t="shared" si="154"/>
        <v>923448.7227011933</v>
      </c>
      <c r="M876" s="10"/>
      <c r="N876" s="73">
        <f t="shared" si="149"/>
        <v>923448.7227011933</v>
      </c>
    </row>
    <row r="877" spans="1:14" x14ac:dyDescent="0.25">
      <c r="A877" s="68"/>
      <c r="B877" s="52" t="s">
        <v>602</v>
      </c>
      <c r="C877" s="36">
        <v>4</v>
      </c>
      <c r="D877" s="56">
        <v>10.2719</v>
      </c>
      <c r="E877" s="84">
        <v>1201</v>
      </c>
      <c r="F877" s="120">
        <v>263700</v>
      </c>
      <c r="G877" s="42">
        <v>100</v>
      </c>
      <c r="H877" s="51">
        <f t="shared" si="151"/>
        <v>263700</v>
      </c>
      <c r="I877" s="10">
        <f t="shared" si="150"/>
        <v>0</v>
      </c>
      <c r="J877" s="10">
        <f t="shared" si="152"/>
        <v>219.56702747710241</v>
      </c>
      <c r="K877" s="10">
        <f t="shared" si="153"/>
        <v>565.84628011523569</v>
      </c>
      <c r="L877" s="10">
        <f t="shared" si="154"/>
        <v>844635.76567097718</v>
      </c>
      <c r="M877" s="10"/>
      <c r="N877" s="73">
        <f t="shared" si="149"/>
        <v>844635.76567097718</v>
      </c>
    </row>
    <row r="878" spans="1:14" x14ac:dyDescent="0.25">
      <c r="A878" s="68"/>
      <c r="B878" s="52" t="s">
        <v>603</v>
      </c>
      <c r="C878" s="36">
        <v>4</v>
      </c>
      <c r="D878" s="56">
        <v>15.514700000000001</v>
      </c>
      <c r="E878" s="84">
        <v>1502</v>
      </c>
      <c r="F878" s="120">
        <v>272430</v>
      </c>
      <c r="G878" s="42">
        <v>100</v>
      </c>
      <c r="H878" s="51">
        <f t="shared" si="151"/>
        <v>272430</v>
      </c>
      <c r="I878" s="10">
        <f t="shared" si="150"/>
        <v>0</v>
      </c>
      <c r="J878" s="10">
        <f t="shared" si="152"/>
        <v>181.37816245006658</v>
      </c>
      <c r="K878" s="10">
        <f t="shared" si="153"/>
        <v>604.03514514227152</v>
      </c>
      <c r="L878" s="10">
        <f t="shared" si="154"/>
        <v>938635.03493077192</v>
      </c>
      <c r="M878" s="10"/>
      <c r="N878" s="73">
        <f t="shared" si="149"/>
        <v>938635.03493077192</v>
      </c>
    </row>
    <row r="879" spans="1:14" x14ac:dyDescent="0.25">
      <c r="A879" s="68"/>
      <c r="B879" s="52" t="s">
        <v>604</v>
      </c>
      <c r="C879" s="36">
        <v>4</v>
      </c>
      <c r="D879" s="56">
        <v>32.592500000000001</v>
      </c>
      <c r="E879" s="84">
        <v>4945</v>
      </c>
      <c r="F879" s="120">
        <v>2192460</v>
      </c>
      <c r="G879" s="42">
        <v>100</v>
      </c>
      <c r="H879" s="51">
        <f t="shared" si="151"/>
        <v>2192460</v>
      </c>
      <c r="I879" s="10">
        <f t="shared" si="150"/>
        <v>0</v>
      </c>
      <c r="J879" s="10">
        <f t="shared" si="152"/>
        <v>443.36905965621838</v>
      </c>
      <c r="K879" s="10">
        <f t="shared" si="153"/>
        <v>342.04424793611975</v>
      </c>
      <c r="L879" s="10">
        <f t="shared" si="154"/>
        <v>1039416.2535118792</v>
      </c>
      <c r="M879" s="10"/>
      <c r="N879" s="73">
        <f t="shared" si="149"/>
        <v>1039416.2535118792</v>
      </c>
    </row>
    <row r="880" spans="1:14" x14ac:dyDescent="0.25">
      <c r="A880" s="68"/>
      <c r="B880" s="52" t="s">
        <v>605</v>
      </c>
      <c r="C880" s="36">
        <v>4</v>
      </c>
      <c r="D880" s="56">
        <v>24.1846</v>
      </c>
      <c r="E880" s="84">
        <v>2949</v>
      </c>
      <c r="F880" s="120">
        <v>999250</v>
      </c>
      <c r="G880" s="42">
        <v>100</v>
      </c>
      <c r="H880" s="51">
        <f t="shared" si="151"/>
        <v>999250</v>
      </c>
      <c r="I880" s="10">
        <f t="shared" si="150"/>
        <v>0</v>
      </c>
      <c r="J880" s="10">
        <f t="shared" si="152"/>
        <v>338.84367582231266</v>
      </c>
      <c r="K880" s="10">
        <f t="shared" si="153"/>
        <v>446.56963177002547</v>
      </c>
      <c r="L880" s="10">
        <f t="shared" si="154"/>
        <v>928017.72230112029</v>
      </c>
      <c r="M880" s="10"/>
      <c r="N880" s="73">
        <f t="shared" si="149"/>
        <v>928017.72230112029</v>
      </c>
    </row>
    <row r="881" spans="1:14" x14ac:dyDescent="0.25">
      <c r="A881" s="68"/>
      <c r="B881" s="4"/>
      <c r="C881" s="4"/>
      <c r="D881" s="56">
        <v>0</v>
      </c>
      <c r="E881" s="86"/>
      <c r="F881" s="74"/>
      <c r="G881" s="42"/>
      <c r="H881" s="74"/>
      <c r="I881" s="75"/>
      <c r="J881" s="75"/>
      <c r="K881" s="10"/>
      <c r="L881" s="10"/>
      <c r="M881" s="10"/>
      <c r="N881" s="73"/>
    </row>
    <row r="882" spans="1:14" x14ac:dyDescent="0.25">
      <c r="A882" s="71" t="s">
        <v>606</v>
      </c>
      <c r="B882" s="44" t="s">
        <v>2</v>
      </c>
      <c r="C882" s="45"/>
      <c r="D882" s="3">
        <v>598.36670000000004</v>
      </c>
      <c r="E882" s="87">
        <f>E883</f>
        <v>37308</v>
      </c>
      <c r="F882" s="38">
        <v>0</v>
      </c>
      <c r="G882" s="42"/>
      <c r="H882" s="38">
        <f>H884</f>
        <v>2610680</v>
      </c>
      <c r="I882" s="8">
        <f>I884</f>
        <v>-2610680</v>
      </c>
      <c r="J882" s="8"/>
      <c r="K882" s="10"/>
      <c r="L882" s="10"/>
      <c r="M882" s="9">
        <f>M884</f>
        <v>19217568.050749205</v>
      </c>
      <c r="N882" s="69">
        <f t="shared" si="149"/>
        <v>19217568.050749205</v>
      </c>
    </row>
    <row r="883" spans="1:14" x14ac:dyDescent="0.25">
      <c r="A883" s="71" t="s">
        <v>606</v>
      </c>
      <c r="B883" s="44" t="s">
        <v>3</v>
      </c>
      <c r="C883" s="45"/>
      <c r="D883" s="3">
        <v>598.36670000000004</v>
      </c>
      <c r="E883" s="87">
        <f>SUM(E885:E907)</f>
        <v>37308</v>
      </c>
      <c r="F883" s="38">
        <f>SUM(F885:F907)</f>
        <v>18292500</v>
      </c>
      <c r="G883" s="42"/>
      <c r="H883" s="38">
        <f>SUM(H885:H907)</f>
        <v>13071140</v>
      </c>
      <c r="I883" s="8">
        <f>SUM(I885:I907)</f>
        <v>5221360</v>
      </c>
      <c r="J883" s="8"/>
      <c r="K883" s="10"/>
      <c r="L883" s="8">
        <f>SUM(L885:L907)</f>
        <v>19717824.556761298</v>
      </c>
      <c r="M883" s="10"/>
      <c r="N883" s="69">
        <f t="shared" si="149"/>
        <v>19717824.556761298</v>
      </c>
    </row>
    <row r="884" spans="1:14" x14ac:dyDescent="0.25">
      <c r="A884" s="68"/>
      <c r="B884" s="52" t="s">
        <v>26</v>
      </c>
      <c r="C884" s="36">
        <v>2</v>
      </c>
      <c r="D884" s="56">
        <v>0</v>
      </c>
      <c r="E884" s="90"/>
      <c r="F884" s="51">
        <v>0</v>
      </c>
      <c r="G884" s="42">
        <v>25</v>
      </c>
      <c r="H884" s="51">
        <f>F906*G884/100</f>
        <v>2610680</v>
      </c>
      <c r="I884" s="10">
        <f t="shared" ref="I884:I907" si="155">F884-H884</f>
        <v>-2610680</v>
      </c>
      <c r="J884" s="10"/>
      <c r="K884" s="10"/>
      <c r="L884" s="10"/>
      <c r="M884" s="10">
        <f>($L$7*$L$8*E882/$L$10)+($L$7*$L$9*D882/$L$11)</f>
        <v>19217568.050749205</v>
      </c>
      <c r="N884" s="73">
        <f t="shared" si="149"/>
        <v>19217568.050749205</v>
      </c>
    </row>
    <row r="885" spans="1:14" x14ac:dyDescent="0.25">
      <c r="A885" s="68"/>
      <c r="B885" s="52" t="s">
        <v>607</v>
      </c>
      <c r="C885" s="36">
        <v>4</v>
      </c>
      <c r="D885" s="56">
        <v>26.591699999999999</v>
      </c>
      <c r="E885" s="84">
        <v>1260</v>
      </c>
      <c r="F885" s="120">
        <v>470990</v>
      </c>
      <c r="G885" s="42">
        <v>100</v>
      </c>
      <c r="H885" s="51">
        <f t="shared" ref="H885:H907" si="156">F885*G885/100</f>
        <v>470990</v>
      </c>
      <c r="I885" s="10">
        <f t="shared" si="155"/>
        <v>0</v>
      </c>
      <c r="J885" s="10">
        <f t="shared" ref="J885:J907" si="157">F885/E885</f>
        <v>373.80158730158729</v>
      </c>
      <c r="K885" s="10">
        <f t="shared" ref="K885:K907" si="158">$J$11*$J$19-J885</f>
        <v>411.61172029075084</v>
      </c>
      <c r="L885" s="10">
        <f t="shared" ref="L885:L907" si="159">IF(K885&gt;0,$J$7*$J$8*(K885/$K$19),0)+$J$7*$J$9*(E885/$E$19)+$J$7*$J$10*(D885/$D$19)</f>
        <v>712439.23370896827</v>
      </c>
      <c r="M885" s="10"/>
      <c r="N885" s="73">
        <f t="shared" ref="N885:N948" si="160">L885+M885</f>
        <v>712439.23370896827</v>
      </c>
    </row>
    <row r="886" spans="1:14" x14ac:dyDescent="0.25">
      <c r="A886" s="68"/>
      <c r="B886" s="52" t="s">
        <v>608</v>
      </c>
      <c r="C886" s="36">
        <v>4</v>
      </c>
      <c r="D886" s="56">
        <v>21.4466</v>
      </c>
      <c r="E886" s="84">
        <v>1228</v>
      </c>
      <c r="F886" s="120">
        <v>217010</v>
      </c>
      <c r="G886" s="42">
        <v>100</v>
      </c>
      <c r="H886" s="51">
        <f t="shared" si="156"/>
        <v>217010</v>
      </c>
      <c r="I886" s="10">
        <f t="shared" si="155"/>
        <v>0</v>
      </c>
      <c r="J886" s="10">
        <f t="shared" si="157"/>
        <v>176.71824104234528</v>
      </c>
      <c r="K886" s="10">
        <f t="shared" si="158"/>
        <v>608.69506654999282</v>
      </c>
      <c r="L886" s="10">
        <f t="shared" si="159"/>
        <v>932639.70093529904</v>
      </c>
      <c r="M886" s="10"/>
      <c r="N886" s="73">
        <f t="shared" si="160"/>
        <v>932639.70093529904</v>
      </c>
    </row>
    <row r="887" spans="1:14" x14ac:dyDescent="0.25">
      <c r="A887" s="68"/>
      <c r="B887" s="52" t="s">
        <v>841</v>
      </c>
      <c r="C887" s="36">
        <v>4</v>
      </c>
      <c r="D887" s="56">
        <v>20.6798</v>
      </c>
      <c r="E887" s="84">
        <v>1410</v>
      </c>
      <c r="F887" s="120">
        <v>672420</v>
      </c>
      <c r="G887" s="42">
        <v>100</v>
      </c>
      <c r="H887" s="51">
        <f t="shared" si="156"/>
        <v>672420</v>
      </c>
      <c r="I887" s="10">
        <f t="shared" si="155"/>
        <v>0</v>
      </c>
      <c r="J887" s="10">
        <f t="shared" si="157"/>
        <v>476.89361702127661</v>
      </c>
      <c r="K887" s="10">
        <f t="shared" si="158"/>
        <v>308.51969057106152</v>
      </c>
      <c r="L887" s="10">
        <f t="shared" si="159"/>
        <v>585938.50175323291</v>
      </c>
      <c r="M887" s="10"/>
      <c r="N887" s="73">
        <f t="shared" si="160"/>
        <v>585938.50175323291</v>
      </c>
    </row>
    <row r="888" spans="1:14" x14ac:dyDescent="0.25">
      <c r="A888" s="68"/>
      <c r="B888" s="52" t="s">
        <v>842</v>
      </c>
      <c r="C888" s="36">
        <v>4</v>
      </c>
      <c r="D888" s="56">
        <v>48.986699999999999</v>
      </c>
      <c r="E888" s="84">
        <v>2452</v>
      </c>
      <c r="F888" s="120">
        <v>331640</v>
      </c>
      <c r="G888" s="42">
        <v>100</v>
      </c>
      <c r="H888" s="51">
        <f t="shared" si="156"/>
        <v>331640</v>
      </c>
      <c r="I888" s="10">
        <f t="shared" si="155"/>
        <v>0</v>
      </c>
      <c r="J888" s="10">
        <f t="shared" si="157"/>
        <v>135.25285481239806</v>
      </c>
      <c r="K888" s="10">
        <f t="shared" si="158"/>
        <v>650.1604527799401</v>
      </c>
      <c r="L888" s="10">
        <f t="shared" si="159"/>
        <v>1195377.229176281</v>
      </c>
      <c r="M888" s="10"/>
      <c r="N888" s="73">
        <f t="shared" si="160"/>
        <v>1195377.229176281</v>
      </c>
    </row>
    <row r="889" spans="1:14" x14ac:dyDescent="0.25">
      <c r="A889" s="68"/>
      <c r="B889" s="52" t="s">
        <v>609</v>
      </c>
      <c r="C889" s="36">
        <v>4</v>
      </c>
      <c r="D889" s="56">
        <v>62.897199999999998</v>
      </c>
      <c r="E889" s="84">
        <v>3200</v>
      </c>
      <c r="F889" s="120">
        <v>1076770</v>
      </c>
      <c r="G889" s="42">
        <v>100</v>
      </c>
      <c r="H889" s="51">
        <f t="shared" si="156"/>
        <v>1076770</v>
      </c>
      <c r="I889" s="10">
        <f t="shared" si="155"/>
        <v>0</v>
      </c>
      <c r="J889" s="10">
        <f t="shared" si="157"/>
        <v>336.49062500000002</v>
      </c>
      <c r="K889" s="10">
        <f t="shared" si="158"/>
        <v>448.92268259233811</v>
      </c>
      <c r="L889" s="10">
        <f t="shared" si="159"/>
        <v>1072623.1202188912</v>
      </c>
      <c r="M889" s="10"/>
      <c r="N889" s="73">
        <f t="shared" si="160"/>
        <v>1072623.1202188912</v>
      </c>
    </row>
    <row r="890" spans="1:14" x14ac:dyDescent="0.25">
      <c r="A890" s="68"/>
      <c r="B890" s="52" t="s">
        <v>610</v>
      </c>
      <c r="C890" s="36">
        <v>4</v>
      </c>
      <c r="D890" s="56">
        <v>33.687600000000003</v>
      </c>
      <c r="E890" s="84">
        <v>2074</v>
      </c>
      <c r="F890" s="120">
        <v>292930</v>
      </c>
      <c r="G890" s="42">
        <v>100</v>
      </c>
      <c r="H890" s="51">
        <f t="shared" si="156"/>
        <v>292930</v>
      </c>
      <c r="I890" s="10">
        <f t="shared" si="155"/>
        <v>0</v>
      </c>
      <c r="J890" s="10">
        <f t="shared" si="157"/>
        <v>141.23915139826423</v>
      </c>
      <c r="K890" s="10">
        <f t="shared" si="158"/>
        <v>644.17415619407393</v>
      </c>
      <c r="L890" s="10">
        <f t="shared" si="159"/>
        <v>1102329.61614932</v>
      </c>
      <c r="M890" s="10"/>
      <c r="N890" s="73">
        <f t="shared" si="160"/>
        <v>1102329.61614932</v>
      </c>
    </row>
    <row r="891" spans="1:14" x14ac:dyDescent="0.25">
      <c r="A891" s="68"/>
      <c r="B891" s="52" t="s">
        <v>611</v>
      </c>
      <c r="C891" s="36">
        <v>4</v>
      </c>
      <c r="D891" s="56">
        <v>36.413200000000003</v>
      </c>
      <c r="E891" s="84">
        <v>1311</v>
      </c>
      <c r="F891" s="120">
        <v>258570</v>
      </c>
      <c r="G891" s="42">
        <v>100</v>
      </c>
      <c r="H891" s="51">
        <f t="shared" si="156"/>
        <v>258570</v>
      </c>
      <c r="I891" s="10">
        <f t="shared" si="155"/>
        <v>0</v>
      </c>
      <c r="J891" s="10">
        <f t="shared" si="157"/>
        <v>197.23112128146454</v>
      </c>
      <c r="K891" s="10">
        <f t="shared" si="158"/>
        <v>588.18218631087359</v>
      </c>
      <c r="L891" s="10">
        <f t="shared" si="159"/>
        <v>961078.81593767391</v>
      </c>
      <c r="M891" s="10"/>
      <c r="N891" s="73">
        <f t="shared" si="160"/>
        <v>961078.81593767391</v>
      </c>
    </row>
    <row r="892" spans="1:14" x14ac:dyDescent="0.25">
      <c r="A892" s="68"/>
      <c r="B892" s="52" t="s">
        <v>612</v>
      </c>
      <c r="C892" s="36">
        <v>4</v>
      </c>
      <c r="D892" s="56">
        <v>17.424600000000002</v>
      </c>
      <c r="E892" s="84">
        <v>703</v>
      </c>
      <c r="F892" s="120">
        <v>75340</v>
      </c>
      <c r="G892" s="42">
        <v>100</v>
      </c>
      <c r="H892" s="51">
        <f t="shared" si="156"/>
        <v>75340</v>
      </c>
      <c r="I892" s="10">
        <f t="shared" si="155"/>
        <v>0</v>
      </c>
      <c r="J892" s="10">
        <f t="shared" si="157"/>
        <v>107.16927453769559</v>
      </c>
      <c r="K892" s="10">
        <f t="shared" si="158"/>
        <v>678.2440330546425</v>
      </c>
      <c r="L892" s="10">
        <f t="shared" si="159"/>
        <v>948941.32577543322</v>
      </c>
      <c r="M892" s="10"/>
      <c r="N892" s="73">
        <f t="shared" si="160"/>
        <v>948941.32577543322</v>
      </c>
    </row>
    <row r="893" spans="1:14" x14ac:dyDescent="0.25">
      <c r="A893" s="68"/>
      <c r="B893" s="52" t="s">
        <v>613</v>
      </c>
      <c r="C893" s="36">
        <v>4</v>
      </c>
      <c r="D893" s="56">
        <v>18.459800000000001</v>
      </c>
      <c r="E893" s="84">
        <v>1298</v>
      </c>
      <c r="F893" s="120">
        <v>181180</v>
      </c>
      <c r="G893" s="42">
        <v>100</v>
      </c>
      <c r="H893" s="51">
        <f t="shared" si="156"/>
        <v>181180</v>
      </c>
      <c r="I893" s="10">
        <f t="shared" si="155"/>
        <v>0</v>
      </c>
      <c r="J893" s="10">
        <f t="shared" si="157"/>
        <v>139.58397534668723</v>
      </c>
      <c r="K893" s="10">
        <f t="shared" si="158"/>
        <v>645.8293322456509</v>
      </c>
      <c r="L893" s="10">
        <f t="shared" si="159"/>
        <v>976257.84103394719</v>
      </c>
      <c r="M893" s="10"/>
      <c r="N893" s="73">
        <f t="shared" si="160"/>
        <v>976257.84103394719</v>
      </c>
    </row>
    <row r="894" spans="1:14" x14ac:dyDescent="0.25">
      <c r="A894" s="68"/>
      <c r="B894" s="52" t="s">
        <v>296</v>
      </c>
      <c r="C894" s="36">
        <v>4</v>
      </c>
      <c r="D894" s="56">
        <v>17.335699999999999</v>
      </c>
      <c r="E894" s="84">
        <v>843</v>
      </c>
      <c r="F894" s="120">
        <v>195000</v>
      </c>
      <c r="G894" s="42">
        <v>100</v>
      </c>
      <c r="H894" s="51">
        <f t="shared" si="156"/>
        <v>195000</v>
      </c>
      <c r="I894" s="10">
        <f t="shared" si="155"/>
        <v>0</v>
      </c>
      <c r="J894" s="10">
        <f t="shared" si="157"/>
        <v>231.3167259786477</v>
      </c>
      <c r="K894" s="10">
        <f t="shared" si="158"/>
        <v>554.09658161369043</v>
      </c>
      <c r="L894" s="10">
        <f t="shared" si="159"/>
        <v>813140.94730931905</v>
      </c>
      <c r="M894" s="10"/>
      <c r="N894" s="73">
        <f t="shared" si="160"/>
        <v>813140.94730931905</v>
      </c>
    </row>
    <row r="895" spans="1:14" x14ac:dyDescent="0.25">
      <c r="A895" s="68"/>
      <c r="B895" s="52" t="s">
        <v>614</v>
      </c>
      <c r="C895" s="36">
        <v>4</v>
      </c>
      <c r="D895" s="56">
        <v>9.4989999999999988</v>
      </c>
      <c r="E895" s="84">
        <v>565</v>
      </c>
      <c r="F895" s="120">
        <v>68610</v>
      </c>
      <c r="G895" s="42">
        <v>100</v>
      </c>
      <c r="H895" s="51">
        <f t="shared" si="156"/>
        <v>68610</v>
      </c>
      <c r="I895" s="10">
        <f t="shared" si="155"/>
        <v>0</v>
      </c>
      <c r="J895" s="10">
        <f t="shared" si="157"/>
        <v>121.43362831858407</v>
      </c>
      <c r="K895" s="10">
        <f t="shared" si="158"/>
        <v>663.97967927375407</v>
      </c>
      <c r="L895" s="10">
        <f t="shared" si="159"/>
        <v>893381.19987019151</v>
      </c>
      <c r="M895" s="10"/>
      <c r="N895" s="73">
        <f t="shared" si="160"/>
        <v>893381.19987019151</v>
      </c>
    </row>
    <row r="896" spans="1:14" x14ac:dyDescent="0.25">
      <c r="A896" s="68"/>
      <c r="B896" s="52" t="s">
        <v>615</v>
      </c>
      <c r="C896" s="36">
        <v>4</v>
      </c>
      <c r="D896" s="56">
        <v>50.374799999999993</v>
      </c>
      <c r="E896" s="84">
        <v>2656</v>
      </c>
      <c r="F896" s="120">
        <v>588980</v>
      </c>
      <c r="G896" s="42">
        <v>100</v>
      </c>
      <c r="H896" s="51">
        <f t="shared" si="156"/>
        <v>588980</v>
      </c>
      <c r="I896" s="10">
        <f t="shared" si="155"/>
        <v>0</v>
      </c>
      <c r="J896" s="10">
        <f t="shared" si="157"/>
        <v>221.75451807228916</v>
      </c>
      <c r="K896" s="10">
        <f t="shared" si="158"/>
        <v>563.65878952004891</v>
      </c>
      <c r="L896" s="10">
        <f t="shared" si="159"/>
        <v>1116428.94461326</v>
      </c>
      <c r="M896" s="10"/>
      <c r="N896" s="73">
        <f t="shared" si="160"/>
        <v>1116428.94461326</v>
      </c>
    </row>
    <row r="897" spans="1:14" x14ac:dyDescent="0.25">
      <c r="A897" s="68"/>
      <c r="B897" s="52" t="s">
        <v>574</v>
      </c>
      <c r="C897" s="36">
        <v>4</v>
      </c>
      <c r="D897" s="56">
        <v>12.6898</v>
      </c>
      <c r="E897" s="84">
        <v>745</v>
      </c>
      <c r="F897" s="120">
        <v>116070</v>
      </c>
      <c r="G897" s="42">
        <v>100</v>
      </c>
      <c r="H897" s="51">
        <f t="shared" si="156"/>
        <v>116070</v>
      </c>
      <c r="I897" s="10">
        <f t="shared" si="155"/>
        <v>0</v>
      </c>
      <c r="J897" s="10">
        <f t="shared" si="157"/>
        <v>155.79865771812081</v>
      </c>
      <c r="K897" s="10">
        <f t="shared" si="158"/>
        <v>629.61464987421732</v>
      </c>
      <c r="L897" s="10">
        <f t="shared" si="159"/>
        <v>880420.58523488173</v>
      </c>
      <c r="M897" s="10"/>
      <c r="N897" s="73">
        <f t="shared" si="160"/>
        <v>880420.58523488173</v>
      </c>
    </row>
    <row r="898" spans="1:14" x14ac:dyDescent="0.25">
      <c r="A898" s="68"/>
      <c r="B898" s="52" t="s">
        <v>616</v>
      </c>
      <c r="C898" s="36">
        <v>4</v>
      </c>
      <c r="D898" s="56">
        <v>34.032299999999999</v>
      </c>
      <c r="E898" s="84">
        <v>1646</v>
      </c>
      <c r="F898" s="120">
        <v>364350</v>
      </c>
      <c r="G898" s="42">
        <v>100</v>
      </c>
      <c r="H898" s="51">
        <f t="shared" si="156"/>
        <v>364350</v>
      </c>
      <c r="I898" s="10">
        <f t="shared" si="155"/>
        <v>0</v>
      </c>
      <c r="J898" s="10">
        <f t="shared" si="157"/>
        <v>221.35479951397326</v>
      </c>
      <c r="K898" s="10">
        <f t="shared" si="158"/>
        <v>564.05850807836487</v>
      </c>
      <c r="L898" s="10">
        <f t="shared" si="159"/>
        <v>960538.8687453866</v>
      </c>
      <c r="M898" s="10"/>
      <c r="N898" s="73">
        <f t="shared" si="160"/>
        <v>960538.8687453866</v>
      </c>
    </row>
    <row r="899" spans="1:14" x14ac:dyDescent="0.25">
      <c r="A899" s="68"/>
      <c r="B899" s="52" t="s">
        <v>617</v>
      </c>
      <c r="C899" s="36">
        <v>4</v>
      </c>
      <c r="D899" s="56">
        <v>17.230599999999999</v>
      </c>
      <c r="E899" s="84">
        <v>813</v>
      </c>
      <c r="F899" s="120">
        <v>209890</v>
      </c>
      <c r="G899" s="42">
        <v>100</v>
      </c>
      <c r="H899" s="51">
        <f t="shared" si="156"/>
        <v>209890</v>
      </c>
      <c r="I899" s="10">
        <f t="shared" si="155"/>
        <v>0</v>
      </c>
      <c r="J899" s="10">
        <f t="shared" si="157"/>
        <v>258.16728167281673</v>
      </c>
      <c r="K899" s="10">
        <f t="shared" si="158"/>
        <v>527.24602591952134</v>
      </c>
      <c r="L899" s="10">
        <f t="shared" si="159"/>
        <v>777078.4990220858</v>
      </c>
      <c r="M899" s="10"/>
      <c r="N899" s="73">
        <f t="shared" si="160"/>
        <v>777078.4990220858</v>
      </c>
    </row>
    <row r="900" spans="1:14" x14ac:dyDescent="0.25">
      <c r="A900" s="68"/>
      <c r="B900" s="52" t="s">
        <v>618</v>
      </c>
      <c r="C900" s="36">
        <v>4</v>
      </c>
      <c r="D900" s="56">
        <v>31.044899999999998</v>
      </c>
      <c r="E900" s="84">
        <v>2508</v>
      </c>
      <c r="F900" s="120">
        <v>550940</v>
      </c>
      <c r="G900" s="42">
        <v>100</v>
      </c>
      <c r="H900" s="51">
        <f t="shared" si="156"/>
        <v>550940</v>
      </c>
      <c r="I900" s="10">
        <f t="shared" si="155"/>
        <v>0</v>
      </c>
      <c r="J900" s="10">
        <f t="shared" si="157"/>
        <v>219.67304625199361</v>
      </c>
      <c r="K900" s="10">
        <f t="shared" si="158"/>
        <v>565.74026134034455</v>
      </c>
      <c r="L900" s="10">
        <f t="shared" si="159"/>
        <v>1045751.2718423165</v>
      </c>
      <c r="M900" s="10"/>
      <c r="N900" s="73">
        <f t="shared" si="160"/>
        <v>1045751.2718423165</v>
      </c>
    </row>
    <row r="901" spans="1:14" x14ac:dyDescent="0.25">
      <c r="A901" s="68"/>
      <c r="B901" s="52" t="s">
        <v>619</v>
      </c>
      <c r="C901" s="36">
        <v>4</v>
      </c>
      <c r="D901" s="56">
        <v>11.1501</v>
      </c>
      <c r="E901" s="84">
        <v>682</v>
      </c>
      <c r="F901" s="120">
        <v>558650</v>
      </c>
      <c r="G901" s="42">
        <v>100</v>
      </c>
      <c r="H901" s="51">
        <f t="shared" si="156"/>
        <v>558650</v>
      </c>
      <c r="I901" s="10">
        <f t="shared" si="155"/>
        <v>0</v>
      </c>
      <c r="J901" s="10">
        <f t="shared" si="157"/>
        <v>819.1348973607038</v>
      </c>
      <c r="K901" s="10">
        <f t="shared" si="158"/>
        <v>-33.721589768365675</v>
      </c>
      <c r="L901" s="10">
        <f t="shared" si="159"/>
        <v>105932.64013367554</v>
      </c>
      <c r="M901" s="10"/>
      <c r="N901" s="73">
        <f t="shared" si="160"/>
        <v>105932.64013367554</v>
      </c>
    </row>
    <row r="902" spans="1:14" x14ac:dyDescent="0.25">
      <c r="A902" s="68"/>
      <c r="B902" s="52" t="s">
        <v>620</v>
      </c>
      <c r="C902" s="36">
        <v>4</v>
      </c>
      <c r="D902" s="56">
        <v>10.266300000000001</v>
      </c>
      <c r="E902" s="84">
        <v>953</v>
      </c>
      <c r="F902" s="120">
        <v>232050</v>
      </c>
      <c r="G902" s="42">
        <v>100</v>
      </c>
      <c r="H902" s="51">
        <f t="shared" si="156"/>
        <v>232050</v>
      </c>
      <c r="I902" s="10">
        <f t="shared" si="155"/>
        <v>0</v>
      </c>
      <c r="J902" s="10">
        <f t="shared" si="157"/>
        <v>243.49422875131165</v>
      </c>
      <c r="K902" s="10">
        <f t="shared" si="158"/>
        <v>541.91907884102648</v>
      </c>
      <c r="L902" s="10">
        <f t="shared" si="159"/>
        <v>789134.24270306912</v>
      </c>
      <c r="M902" s="10"/>
      <c r="N902" s="73">
        <f t="shared" si="160"/>
        <v>789134.24270306912</v>
      </c>
    </row>
    <row r="903" spans="1:14" x14ac:dyDescent="0.25">
      <c r="A903" s="68"/>
      <c r="B903" s="52" t="s">
        <v>621</v>
      </c>
      <c r="C903" s="36">
        <v>4</v>
      </c>
      <c r="D903" s="56">
        <v>27.482099999999999</v>
      </c>
      <c r="E903" s="84">
        <v>1328</v>
      </c>
      <c r="F903" s="120">
        <v>235760</v>
      </c>
      <c r="G903" s="42">
        <v>100</v>
      </c>
      <c r="H903" s="51">
        <f t="shared" si="156"/>
        <v>235760</v>
      </c>
      <c r="I903" s="10">
        <f t="shared" si="155"/>
        <v>0</v>
      </c>
      <c r="J903" s="10">
        <f t="shared" si="157"/>
        <v>177.53012048192772</v>
      </c>
      <c r="K903" s="10">
        <f t="shared" si="158"/>
        <v>607.8831871104104</v>
      </c>
      <c r="L903" s="10">
        <f t="shared" si="159"/>
        <v>960255.11742554</v>
      </c>
      <c r="M903" s="10"/>
      <c r="N903" s="73">
        <f t="shared" si="160"/>
        <v>960255.11742554</v>
      </c>
    </row>
    <row r="904" spans="1:14" x14ac:dyDescent="0.25">
      <c r="A904" s="68"/>
      <c r="B904" s="52" t="s">
        <v>843</v>
      </c>
      <c r="C904" s="36">
        <v>4</v>
      </c>
      <c r="D904" s="56">
        <v>24.450700000000005</v>
      </c>
      <c r="E904" s="84">
        <v>1046</v>
      </c>
      <c r="F904" s="120">
        <v>500590</v>
      </c>
      <c r="G904" s="42">
        <v>100</v>
      </c>
      <c r="H904" s="51">
        <f t="shared" si="156"/>
        <v>500590</v>
      </c>
      <c r="I904" s="10">
        <f t="shared" si="155"/>
        <v>0</v>
      </c>
      <c r="J904" s="10">
        <f t="shared" si="157"/>
        <v>478.5755258126195</v>
      </c>
      <c r="K904" s="10">
        <f t="shared" si="158"/>
        <v>306.83778177971863</v>
      </c>
      <c r="L904" s="10">
        <f t="shared" si="159"/>
        <v>556228.91962088493</v>
      </c>
      <c r="M904" s="10"/>
      <c r="N904" s="73">
        <f t="shared" si="160"/>
        <v>556228.91962088493</v>
      </c>
    </row>
    <row r="905" spans="1:14" x14ac:dyDescent="0.25">
      <c r="A905" s="68"/>
      <c r="B905" s="52" t="s">
        <v>622</v>
      </c>
      <c r="C905" s="36">
        <v>4</v>
      </c>
      <c r="D905" s="56">
        <v>14.500899999999998</v>
      </c>
      <c r="E905" s="84">
        <v>676</v>
      </c>
      <c r="F905" s="120">
        <v>250160</v>
      </c>
      <c r="G905" s="42">
        <v>100</v>
      </c>
      <c r="H905" s="51">
        <f t="shared" si="156"/>
        <v>250160</v>
      </c>
      <c r="I905" s="10">
        <f t="shared" si="155"/>
        <v>0</v>
      </c>
      <c r="J905" s="10">
        <f t="shared" si="157"/>
        <v>370.05917159763311</v>
      </c>
      <c r="K905" s="10">
        <f t="shared" si="158"/>
        <v>415.35413599470502</v>
      </c>
      <c r="L905" s="10">
        <f t="shared" si="159"/>
        <v>618714.15880678035</v>
      </c>
      <c r="M905" s="10"/>
      <c r="N905" s="73">
        <f t="shared" si="160"/>
        <v>618714.15880678035</v>
      </c>
    </row>
    <row r="906" spans="1:14" x14ac:dyDescent="0.25">
      <c r="A906" s="68"/>
      <c r="B906" s="52" t="s">
        <v>898</v>
      </c>
      <c r="C906" s="36">
        <v>3</v>
      </c>
      <c r="D906" s="56">
        <v>19.206800000000001</v>
      </c>
      <c r="E906" s="84">
        <v>5857</v>
      </c>
      <c r="F906" s="120">
        <v>10442720</v>
      </c>
      <c r="G906" s="42">
        <v>50</v>
      </c>
      <c r="H906" s="51">
        <f t="shared" si="156"/>
        <v>5221360</v>
      </c>
      <c r="I906" s="10">
        <f t="shared" si="155"/>
        <v>5221360</v>
      </c>
      <c r="J906" s="10">
        <f t="shared" si="157"/>
        <v>1782.9469011439303</v>
      </c>
      <c r="K906" s="10">
        <f t="shared" si="158"/>
        <v>-997.53359355159216</v>
      </c>
      <c r="L906" s="10">
        <f t="shared" si="159"/>
        <v>682443.1725918639</v>
      </c>
      <c r="M906" s="10"/>
      <c r="N906" s="73">
        <f t="shared" si="160"/>
        <v>682443.1725918639</v>
      </c>
    </row>
    <row r="907" spans="1:14" x14ac:dyDescent="0.25">
      <c r="A907" s="68"/>
      <c r="B907" s="52" t="s">
        <v>844</v>
      </c>
      <c r="C907" s="36">
        <v>4</v>
      </c>
      <c r="D907" s="56">
        <v>32.515500000000003</v>
      </c>
      <c r="E907" s="84">
        <v>2054</v>
      </c>
      <c r="F907" s="120">
        <v>401880</v>
      </c>
      <c r="G907" s="42">
        <v>100</v>
      </c>
      <c r="H907" s="51">
        <f t="shared" si="156"/>
        <v>401880</v>
      </c>
      <c r="I907" s="10">
        <f t="shared" si="155"/>
        <v>0</v>
      </c>
      <c r="J907" s="10">
        <f t="shared" si="157"/>
        <v>195.65725413826681</v>
      </c>
      <c r="K907" s="10">
        <f t="shared" si="158"/>
        <v>589.75605345407132</v>
      </c>
      <c r="L907" s="10">
        <f t="shared" si="159"/>
        <v>1030750.6041529964</v>
      </c>
      <c r="M907" s="10"/>
      <c r="N907" s="73">
        <f t="shared" si="160"/>
        <v>1030750.6041529964</v>
      </c>
    </row>
    <row r="908" spans="1:14" x14ac:dyDescent="0.25">
      <c r="A908" s="68"/>
      <c r="B908" s="4"/>
      <c r="C908" s="4"/>
      <c r="D908" s="56">
        <v>0</v>
      </c>
      <c r="E908" s="86"/>
      <c r="F908" s="74"/>
      <c r="G908" s="42"/>
      <c r="H908" s="74"/>
      <c r="I908" s="75"/>
      <c r="J908" s="75"/>
      <c r="K908" s="10"/>
      <c r="L908" s="10"/>
      <c r="M908" s="10"/>
      <c r="N908" s="73"/>
    </row>
    <row r="909" spans="1:14" x14ac:dyDescent="0.25">
      <c r="A909" s="71" t="s">
        <v>623</v>
      </c>
      <c r="B909" s="44" t="s">
        <v>2</v>
      </c>
      <c r="C909" s="45"/>
      <c r="D909" s="3">
        <v>998.38089999999977</v>
      </c>
      <c r="E909" s="87">
        <f>E910</f>
        <v>63674</v>
      </c>
      <c r="F909" s="38">
        <v>0</v>
      </c>
      <c r="G909" s="42"/>
      <c r="H909" s="38">
        <f>H911</f>
        <v>3903330</v>
      </c>
      <c r="I909" s="8">
        <f>I911</f>
        <v>-3903330</v>
      </c>
      <c r="J909" s="8"/>
      <c r="K909" s="10"/>
      <c r="L909" s="10"/>
      <c r="M909" s="9">
        <f>M911</f>
        <v>32461231.28167535</v>
      </c>
      <c r="N909" s="69">
        <f t="shared" si="160"/>
        <v>32461231.28167535</v>
      </c>
    </row>
    <row r="910" spans="1:14" x14ac:dyDescent="0.25">
      <c r="A910" s="71" t="s">
        <v>623</v>
      </c>
      <c r="B910" s="44" t="s">
        <v>3</v>
      </c>
      <c r="C910" s="45"/>
      <c r="D910" s="3">
        <v>998.38089999999977</v>
      </c>
      <c r="E910" s="87">
        <f>SUM(E912:E934)</f>
        <v>63674</v>
      </c>
      <c r="F910" s="38">
        <f>SUM(F912:F934)</f>
        <v>34251970</v>
      </c>
      <c r="G910" s="42"/>
      <c r="H910" s="38">
        <f>SUM(H912:H934)</f>
        <v>26445310</v>
      </c>
      <c r="I910" s="8">
        <f>SUM(I912:I934)</f>
        <v>7806660</v>
      </c>
      <c r="J910" s="8"/>
      <c r="K910" s="10"/>
      <c r="L910" s="8">
        <f>SUM(L912:L934)</f>
        <v>21921751.301200371</v>
      </c>
      <c r="M910" s="10"/>
      <c r="N910" s="69">
        <f t="shared" si="160"/>
        <v>21921751.301200371</v>
      </c>
    </row>
    <row r="911" spans="1:14" x14ac:dyDescent="0.25">
      <c r="A911" s="68"/>
      <c r="B911" s="52" t="s">
        <v>26</v>
      </c>
      <c r="C911" s="36">
        <v>2</v>
      </c>
      <c r="D911" s="56">
        <v>0</v>
      </c>
      <c r="E911" s="90"/>
      <c r="F911" s="51">
        <v>0</v>
      </c>
      <c r="G911" s="42">
        <v>25</v>
      </c>
      <c r="H911" s="51">
        <f>F930*G911/100</f>
        <v>3903330</v>
      </c>
      <c r="I911" s="10">
        <f t="shared" ref="I911:I934" si="161">F911-H911</f>
        <v>-3903330</v>
      </c>
      <c r="J911" s="10"/>
      <c r="K911" s="10"/>
      <c r="L911" s="10"/>
      <c r="M911" s="10">
        <f>($L$7*$L$8*E909/$L$10)+($L$7*$L$9*D909/$L$11)</f>
        <v>32461231.28167535</v>
      </c>
      <c r="N911" s="73">
        <f t="shared" si="160"/>
        <v>32461231.28167535</v>
      </c>
    </row>
    <row r="912" spans="1:14" x14ac:dyDescent="0.25">
      <c r="A912" s="68"/>
      <c r="B912" s="52" t="s">
        <v>624</v>
      </c>
      <c r="C912" s="36">
        <v>4</v>
      </c>
      <c r="D912" s="56">
        <v>17.226600000000001</v>
      </c>
      <c r="E912" s="84">
        <v>423</v>
      </c>
      <c r="F912" s="120">
        <v>131540</v>
      </c>
      <c r="G912" s="42">
        <v>100</v>
      </c>
      <c r="H912" s="51">
        <f t="shared" ref="H912:H934" si="162">F912*G912/100</f>
        <v>131540</v>
      </c>
      <c r="I912" s="10">
        <f t="shared" si="161"/>
        <v>0</v>
      </c>
      <c r="J912" s="10">
        <f t="shared" ref="J912:J934" si="163">F912/E912</f>
        <v>310.96926713947988</v>
      </c>
      <c r="K912" s="10">
        <f t="shared" ref="K912:K934" si="164">$J$11*$J$19-J912</f>
        <v>474.44404045285825</v>
      </c>
      <c r="L912" s="10">
        <f t="shared" ref="L912:L934" si="165">IF(K912&gt;0,$J$7*$J$8*(K912/$K$19),0)+$J$7*$J$9*(E912/$E$19)+$J$7*$J$10*(D912/$D$19)</f>
        <v>671418.30566971225</v>
      </c>
      <c r="M912" s="10"/>
      <c r="N912" s="73">
        <f t="shared" si="160"/>
        <v>671418.30566971225</v>
      </c>
    </row>
    <row r="913" spans="1:14" x14ac:dyDescent="0.25">
      <c r="A913" s="68"/>
      <c r="B913" s="52" t="s">
        <v>105</v>
      </c>
      <c r="C913" s="36">
        <v>4</v>
      </c>
      <c r="D913" s="56">
        <v>25.498499999999996</v>
      </c>
      <c r="E913" s="84">
        <v>2530</v>
      </c>
      <c r="F913" s="120">
        <v>367760</v>
      </c>
      <c r="G913" s="42">
        <v>100</v>
      </c>
      <c r="H913" s="51">
        <f t="shared" si="162"/>
        <v>367760</v>
      </c>
      <c r="I913" s="10">
        <f t="shared" si="161"/>
        <v>0</v>
      </c>
      <c r="J913" s="10">
        <f t="shared" si="163"/>
        <v>145.35968379446641</v>
      </c>
      <c r="K913" s="10">
        <f t="shared" si="164"/>
        <v>640.05362379787175</v>
      </c>
      <c r="L913" s="10">
        <f t="shared" si="165"/>
        <v>1121710.3415665559</v>
      </c>
      <c r="M913" s="10"/>
      <c r="N913" s="73">
        <f t="shared" si="160"/>
        <v>1121710.3415665559</v>
      </c>
    </row>
    <row r="914" spans="1:14" x14ac:dyDescent="0.25">
      <c r="A914" s="68"/>
      <c r="B914" s="52" t="s">
        <v>625</v>
      </c>
      <c r="C914" s="36">
        <v>4</v>
      </c>
      <c r="D914" s="56">
        <v>35.809699999999999</v>
      </c>
      <c r="E914" s="84">
        <v>898</v>
      </c>
      <c r="F914" s="120">
        <v>259960</v>
      </c>
      <c r="G914" s="42">
        <v>100</v>
      </c>
      <c r="H914" s="51">
        <f t="shared" si="162"/>
        <v>259960</v>
      </c>
      <c r="I914" s="10">
        <f t="shared" si="161"/>
        <v>0</v>
      </c>
      <c r="J914" s="10">
        <f t="shared" si="163"/>
        <v>289.48775055679289</v>
      </c>
      <c r="K914" s="10">
        <f t="shared" si="164"/>
        <v>495.92555703554524</v>
      </c>
      <c r="L914" s="10">
        <f t="shared" si="165"/>
        <v>803357.51287437265</v>
      </c>
      <c r="M914" s="10"/>
      <c r="N914" s="73">
        <f t="shared" si="160"/>
        <v>803357.51287437265</v>
      </c>
    </row>
    <row r="915" spans="1:14" x14ac:dyDescent="0.25">
      <c r="A915" s="68"/>
      <c r="B915" s="52" t="s">
        <v>845</v>
      </c>
      <c r="C915" s="36">
        <v>4</v>
      </c>
      <c r="D915" s="56">
        <v>39.009399999999999</v>
      </c>
      <c r="E915" s="84">
        <v>2627</v>
      </c>
      <c r="F915" s="120">
        <v>489250</v>
      </c>
      <c r="G915" s="42">
        <v>100</v>
      </c>
      <c r="H915" s="51">
        <f t="shared" si="162"/>
        <v>489250</v>
      </c>
      <c r="I915" s="10">
        <f t="shared" si="161"/>
        <v>0</v>
      </c>
      <c r="J915" s="10">
        <f t="shared" si="163"/>
        <v>186.23905595736582</v>
      </c>
      <c r="K915" s="10">
        <f t="shared" si="164"/>
        <v>599.17425163497228</v>
      </c>
      <c r="L915" s="10">
        <f t="shared" si="165"/>
        <v>1122634.6025250931</v>
      </c>
      <c r="M915" s="10"/>
      <c r="N915" s="73">
        <f t="shared" si="160"/>
        <v>1122634.6025250931</v>
      </c>
    </row>
    <row r="916" spans="1:14" x14ac:dyDescent="0.25">
      <c r="A916" s="68"/>
      <c r="B916" s="52" t="s">
        <v>626</v>
      </c>
      <c r="C916" s="36">
        <v>4</v>
      </c>
      <c r="D916" s="56">
        <v>53.113700000000001</v>
      </c>
      <c r="E916" s="84">
        <v>3260</v>
      </c>
      <c r="F916" s="120">
        <v>475220</v>
      </c>
      <c r="G916" s="42">
        <v>100</v>
      </c>
      <c r="H916" s="51">
        <f t="shared" si="162"/>
        <v>475220</v>
      </c>
      <c r="I916" s="10">
        <f t="shared" si="161"/>
        <v>0</v>
      </c>
      <c r="J916" s="10">
        <f t="shared" si="163"/>
        <v>145.77300613496934</v>
      </c>
      <c r="K916" s="10">
        <f t="shared" si="164"/>
        <v>639.64030145736876</v>
      </c>
      <c r="L916" s="10">
        <f t="shared" si="165"/>
        <v>1281158.0908057995</v>
      </c>
      <c r="M916" s="10"/>
      <c r="N916" s="73">
        <f t="shared" si="160"/>
        <v>1281158.0908057995</v>
      </c>
    </row>
    <row r="917" spans="1:14" x14ac:dyDescent="0.25">
      <c r="A917" s="68"/>
      <c r="B917" s="52" t="s">
        <v>627</v>
      </c>
      <c r="C917" s="36">
        <v>4</v>
      </c>
      <c r="D917" s="56">
        <v>54.958999999999996</v>
      </c>
      <c r="E917" s="84">
        <v>2568</v>
      </c>
      <c r="F917" s="120">
        <v>735990</v>
      </c>
      <c r="G917" s="42">
        <v>100</v>
      </c>
      <c r="H917" s="51">
        <f t="shared" si="162"/>
        <v>735990</v>
      </c>
      <c r="I917" s="10">
        <f t="shared" si="161"/>
        <v>0</v>
      </c>
      <c r="J917" s="10">
        <f t="shared" si="163"/>
        <v>286.60046728971963</v>
      </c>
      <c r="K917" s="10">
        <f t="shared" si="164"/>
        <v>498.8128403026185</v>
      </c>
      <c r="L917" s="10">
        <f t="shared" si="165"/>
        <v>1042041.2211625193</v>
      </c>
      <c r="M917" s="10"/>
      <c r="N917" s="73">
        <f t="shared" si="160"/>
        <v>1042041.2211625193</v>
      </c>
    </row>
    <row r="918" spans="1:14" x14ac:dyDescent="0.25">
      <c r="A918" s="68"/>
      <c r="B918" s="52" t="s">
        <v>171</v>
      </c>
      <c r="C918" s="36">
        <v>4</v>
      </c>
      <c r="D918" s="56">
        <v>50.674500000000002</v>
      </c>
      <c r="E918" s="84">
        <v>2261</v>
      </c>
      <c r="F918" s="120">
        <v>700330</v>
      </c>
      <c r="G918" s="42">
        <v>100</v>
      </c>
      <c r="H918" s="51">
        <f t="shared" si="162"/>
        <v>700330</v>
      </c>
      <c r="I918" s="10">
        <f t="shared" si="161"/>
        <v>0</v>
      </c>
      <c r="J918" s="10">
        <f t="shared" si="163"/>
        <v>309.74347633790359</v>
      </c>
      <c r="K918" s="10">
        <f t="shared" si="164"/>
        <v>475.66983125443454</v>
      </c>
      <c r="L918" s="10">
        <f t="shared" si="165"/>
        <v>968484.67037344514</v>
      </c>
      <c r="M918" s="10"/>
      <c r="N918" s="73">
        <f t="shared" si="160"/>
        <v>968484.67037344514</v>
      </c>
    </row>
    <row r="919" spans="1:14" x14ac:dyDescent="0.25">
      <c r="A919" s="68"/>
      <c r="B919" s="52" t="s">
        <v>628</v>
      </c>
      <c r="C919" s="36">
        <v>4</v>
      </c>
      <c r="D919" s="56">
        <v>47.912499999999994</v>
      </c>
      <c r="E919" s="84">
        <v>2587</v>
      </c>
      <c r="F919" s="120">
        <v>721180</v>
      </c>
      <c r="G919" s="42">
        <v>100</v>
      </c>
      <c r="H919" s="51">
        <f t="shared" si="162"/>
        <v>721180</v>
      </c>
      <c r="I919" s="10">
        <f t="shared" si="161"/>
        <v>0</v>
      </c>
      <c r="J919" s="10">
        <f t="shared" si="163"/>
        <v>278.77077696173171</v>
      </c>
      <c r="K919" s="10">
        <f t="shared" si="164"/>
        <v>506.64253063060642</v>
      </c>
      <c r="L919" s="10">
        <f t="shared" si="165"/>
        <v>1032637.285971368</v>
      </c>
      <c r="M919" s="10"/>
      <c r="N919" s="73">
        <f t="shared" si="160"/>
        <v>1032637.285971368</v>
      </c>
    </row>
    <row r="920" spans="1:14" x14ac:dyDescent="0.25">
      <c r="A920" s="68"/>
      <c r="B920" s="52" t="s">
        <v>629</v>
      </c>
      <c r="C920" s="36">
        <v>4</v>
      </c>
      <c r="D920" s="56">
        <v>55.839199999999998</v>
      </c>
      <c r="E920" s="84">
        <v>3883</v>
      </c>
      <c r="F920" s="120">
        <v>1245480</v>
      </c>
      <c r="G920" s="42">
        <v>100</v>
      </c>
      <c r="H920" s="51">
        <f t="shared" si="162"/>
        <v>1245480</v>
      </c>
      <c r="I920" s="10">
        <f t="shared" si="161"/>
        <v>0</v>
      </c>
      <c r="J920" s="10">
        <f t="shared" si="163"/>
        <v>320.75199587947463</v>
      </c>
      <c r="K920" s="10">
        <f t="shared" si="164"/>
        <v>464.66131171286349</v>
      </c>
      <c r="L920" s="10">
        <f t="shared" si="165"/>
        <v>1143673.9063400112</v>
      </c>
      <c r="M920" s="10"/>
      <c r="N920" s="73">
        <f t="shared" si="160"/>
        <v>1143673.9063400112</v>
      </c>
    </row>
    <row r="921" spans="1:14" x14ac:dyDescent="0.25">
      <c r="A921" s="68"/>
      <c r="B921" s="52" t="s">
        <v>630</v>
      </c>
      <c r="C921" s="36">
        <v>4</v>
      </c>
      <c r="D921" s="56">
        <v>30.313600000000001</v>
      </c>
      <c r="E921" s="84">
        <v>2890</v>
      </c>
      <c r="F921" s="120">
        <v>568090</v>
      </c>
      <c r="G921" s="42">
        <v>100</v>
      </c>
      <c r="H921" s="51">
        <f t="shared" si="162"/>
        <v>568090</v>
      </c>
      <c r="I921" s="10">
        <f t="shared" si="161"/>
        <v>0</v>
      </c>
      <c r="J921" s="10">
        <f t="shared" si="163"/>
        <v>196.57093425605535</v>
      </c>
      <c r="K921" s="10">
        <f t="shared" si="164"/>
        <v>588.84237333628278</v>
      </c>
      <c r="L921" s="10">
        <f t="shared" si="165"/>
        <v>1112373.0879148238</v>
      </c>
      <c r="M921" s="10"/>
      <c r="N921" s="73">
        <f t="shared" si="160"/>
        <v>1112373.0879148238</v>
      </c>
    </row>
    <row r="922" spans="1:14" x14ac:dyDescent="0.25">
      <c r="A922" s="68"/>
      <c r="B922" s="52" t="s">
        <v>631</v>
      </c>
      <c r="C922" s="36">
        <v>4</v>
      </c>
      <c r="D922" s="56">
        <v>12.9727</v>
      </c>
      <c r="E922" s="84">
        <v>528</v>
      </c>
      <c r="F922" s="120">
        <v>220180</v>
      </c>
      <c r="G922" s="42">
        <v>100</v>
      </c>
      <c r="H922" s="51">
        <f t="shared" si="162"/>
        <v>220180</v>
      </c>
      <c r="I922" s="10">
        <f t="shared" si="161"/>
        <v>0</v>
      </c>
      <c r="J922" s="10">
        <f t="shared" si="163"/>
        <v>417.00757575757575</v>
      </c>
      <c r="K922" s="10">
        <f t="shared" si="164"/>
        <v>368.40573183476238</v>
      </c>
      <c r="L922" s="10">
        <f t="shared" si="165"/>
        <v>541464.31226584711</v>
      </c>
      <c r="M922" s="10"/>
      <c r="N922" s="73">
        <f t="shared" si="160"/>
        <v>541464.31226584711</v>
      </c>
    </row>
    <row r="923" spans="1:14" x14ac:dyDescent="0.25">
      <c r="A923" s="68"/>
      <c r="B923" s="52" t="s">
        <v>632</v>
      </c>
      <c r="C923" s="36">
        <v>4</v>
      </c>
      <c r="D923" s="56">
        <v>53.3904</v>
      </c>
      <c r="E923" s="84">
        <v>4812</v>
      </c>
      <c r="F923" s="120">
        <v>1880070</v>
      </c>
      <c r="G923" s="42">
        <v>100</v>
      </c>
      <c r="H923" s="51">
        <f t="shared" si="162"/>
        <v>1880070</v>
      </c>
      <c r="I923" s="10">
        <f t="shared" si="161"/>
        <v>0</v>
      </c>
      <c r="J923" s="10">
        <f t="shared" si="163"/>
        <v>390.70448877805484</v>
      </c>
      <c r="K923" s="10">
        <f t="shared" si="164"/>
        <v>394.70881881428329</v>
      </c>
      <c r="L923" s="10">
        <f t="shared" si="165"/>
        <v>1150808.2527304492</v>
      </c>
      <c r="M923" s="10"/>
      <c r="N923" s="73">
        <f t="shared" si="160"/>
        <v>1150808.2527304492</v>
      </c>
    </row>
    <row r="924" spans="1:14" x14ac:dyDescent="0.25">
      <c r="A924" s="68"/>
      <c r="B924" s="52" t="s">
        <v>244</v>
      </c>
      <c r="C924" s="36">
        <v>4</v>
      </c>
      <c r="D924" s="56">
        <v>38.387099999999997</v>
      </c>
      <c r="E924" s="84">
        <v>1712</v>
      </c>
      <c r="F924" s="120">
        <v>2282490</v>
      </c>
      <c r="G924" s="42">
        <v>100</v>
      </c>
      <c r="H924" s="51">
        <f t="shared" si="162"/>
        <v>2282490</v>
      </c>
      <c r="I924" s="10">
        <f t="shared" si="161"/>
        <v>0</v>
      </c>
      <c r="J924" s="10">
        <f t="shared" si="163"/>
        <v>1333.2301401869158</v>
      </c>
      <c r="K924" s="10">
        <f t="shared" si="164"/>
        <v>-547.8168325945777</v>
      </c>
      <c r="L924" s="10">
        <f t="shared" si="165"/>
        <v>296792.43996576598</v>
      </c>
      <c r="M924" s="10"/>
      <c r="N924" s="73">
        <f t="shared" si="160"/>
        <v>296792.43996576598</v>
      </c>
    </row>
    <row r="925" spans="1:14" x14ac:dyDescent="0.25">
      <c r="A925" s="68"/>
      <c r="B925" s="52" t="s">
        <v>633</v>
      </c>
      <c r="C925" s="36">
        <v>4</v>
      </c>
      <c r="D925" s="56">
        <v>37.928000000000004</v>
      </c>
      <c r="E925" s="84">
        <v>2447</v>
      </c>
      <c r="F925" s="120">
        <v>1162630</v>
      </c>
      <c r="G925" s="42">
        <v>100</v>
      </c>
      <c r="H925" s="51">
        <f t="shared" si="162"/>
        <v>1162630</v>
      </c>
      <c r="I925" s="10">
        <f t="shared" si="161"/>
        <v>0</v>
      </c>
      <c r="J925" s="10">
        <f t="shared" si="163"/>
        <v>475.12464241928893</v>
      </c>
      <c r="K925" s="10">
        <f t="shared" si="164"/>
        <v>310.2886651730492</v>
      </c>
      <c r="L925" s="10">
        <f t="shared" si="165"/>
        <v>750029.77036020753</v>
      </c>
      <c r="M925" s="10"/>
      <c r="N925" s="73">
        <f t="shared" si="160"/>
        <v>750029.77036020753</v>
      </c>
    </row>
    <row r="926" spans="1:14" x14ac:dyDescent="0.25">
      <c r="A926" s="68"/>
      <c r="B926" s="52" t="s">
        <v>634</v>
      </c>
      <c r="C926" s="36">
        <v>4</v>
      </c>
      <c r="D926" s="56">
        <v>42.626199999999997</v>
      </c>
      <c r="E926" s="84">
        <v>2441</v>
      </c>
      <c r="F926" s="120">
        <v>1983590</v>
      </c>
      <c r="G926" s="42">
        <v>100</v>
      </c>
      <c r="H926" s="51">
        <f t="shared" si="162"/>
        <v>1983590</v>
      </c>
      <c r="I926" s="10">
        <f t="shared" si="161"/>
        <v>0</v>
      </c>
      <c r="J926" s="10">
        <f t="shared" si="163"/>
        <v>812.61368291683732</v>
      </c>
      <c r="K926" s="10">
        <f t="shared" si="164"/>
        <v>-27.200375324499191</v>
      </c>
      <c r="L926" s="10">
        <f t="shared" si="165"/>
        <v>387222.55907528754</v>
      </c>
      <c r="M926" s="10"/>
      <c r="N926" s="73">
        <f t="shared" si="160"/>
        <v>387222.55907528754</v>
      </c>
    </row>
    <row r="927" spans="1:14" x14ac:dyDescent="0.25">
      <c r="A927" s="68"/>
      <c r="B927" s="52" t="s">
        <v>846</v>
      </c>
      <c r="C927" s="36">
        <v>4</v>
      </c>
      <c r="D927" s="56">
        <v>47.831499999999998</v>
      </c>
      <c r="E927" s="84">
        <v>3191</v>
      </c>
      <c r="F927" s="120">
        <v>953250</v>
      </c>
      <c r="G927" s="42">
        <v>100</v>
      </c>
      <c r="H927" s="51">
        <f t="shared" si="162"/>
        <v>953250</v>
      </c>
      <c r="I927" s="10">
        <f t="shared" si="161"/>
        <v>0</v>
      </c>
      <c r="J927" s="10">
        <f t="shared" si="163"/>
        <v>298.73080539015984</v>
      </c>
      <c r="K927" s="10">
        <f t="shared" si="164"/>
        <v>486.68250220217828</v>
      </c>
      <c r="L927" s="10">
        <f t="shared" si="165"/>
        <v>1072697.3930055422</v>
      </c>
      <c r="M927" s="10"/>
      <c r="N927" s="73">
        <f t="shared" si="160"/>
        <v>1072697.3930055422</v>
      </c>
    </row>
    <row r="928" spans="1:14" x14ac:dyDescent="0.25">
      <c r="A928" s="68"/>
      <c r="B928" s="52" t="s">
        <v>635</v>
      </c>
      <c r="C928" s="36">
        <v>4</v>
      </c>
      <c r="D928" s="56">
        <v>31.9847</v>
      </c>
      <c r="E928" s="84">
        <v>687</v>
      </c>
      <c r="F928" s="120">
        <v>227580</v>
      </c>
      <c r="G928" s="42">
        <v>100</v>
      </c>
      <c r="H928" s="51">
        <f t="shared" si="162"/>
        <v>227580</v>
      </c>
      <c r="I928" s="10">
        <f t="shared" si="161"/>
        <v>0</v>
      </c>
      <c r="J928" s="10">
        <f t="shared" si="163"/>
        <v>331.26637554585153</v>
      </c>
      <c r="K928" s="10">
        <f t="shared" si="164"/>
        <v>454.1469320464866</v>
      </c>
      <c r="L928" s="10">
        <f t="shared" si="165"/>
        <v>718827.06919570349</v>
      </c>
      <c r="M928" s="10"/>
      <c r="N928" s="73">
        <f t="shared" si="160"/>
        <v>718827.06919570349</v>
      </c>
    </row>
    <row r="929" spans="1:14" x14ac:dyDescent="0.25">
      <c r="A929" s="68"/>
      <c r="B929" s="52" t="s">
        <v>636</v>
      </c>
      <c r="C929" s="36">
        <v>4</v>
      </c>
      <c r="D929" s="56">
        <v>42.980699999999999</v>
      </c>
      <c r="E929" s="84">
        <v>3506</v>
      </c>
      <c r="F929" s="120">
        <v>706480</v>
      </c>
      <c r="G929" s="42">
        <v>100</v>
      </c>
      <c r="H929" s="51">
        <f t="shared" si="162"/>
        <v>706480</v>
      </c>
      <c r="I929" s="10">
        <f t="shared" si="161"/>
        <v>0</v>
      </c>
      <c r="J929" s="10">
        <f t="shared" si="163"/>
        <v>201.50598973188818</v>
      </c>
      <c r="K929" s="10">
        <f t="shared" si="164"/>
        <v>583.90731786044989</v>
      </c>
      <c r="L929" s="10">
        <f t="shared" si="165"/>
        <v>1209780.7043241141</v>
      </c>
      <c r="M929" s="10"/>
      <c r="N929" s="73">
        <f t="shared" si="160"/>
        <v>1209780.7043241141</v>
      </c>
    </row>
    <row r="930" spans="1:14" x14ac:dyDescent="0.25">
      <c r="A930" s="68"/>
      <c r="B930" s="52" t="s">
        <v>899</v>
      </c>
      <c r="C930" s="36">
        <v>3</v>
      </c>
      <c r="D930" s="56">
        <v>22.766300000000001</v>
      </c>
      <c r="E930" s="84">
        <v>7162</v>
      </c>
      <c r="F930" s="120">
        <v>15613320</v>
      </c>
      <c r="G930" s="42">
        <v>50</v>
      </c>
      <c r="H930" s="51">
        <f t="shared" si="162"/>
        <v>7806660</v>
      </c>
      <c r="I930" s="10">
        <f t="shared" si="161"/>
        <v>7806660</v>
      </c>
      <c r="J930" s="10">
        <f t="shared" si="163"/>
        <v>2180.0223401284557</v>
      </c>
      <c r="K930" s="10">
        <f t="shared" si="164"/>
        <v>-1394.6090325361174</v>
      </c>
      <c r="L930" s="10">
        <f t="shared" si="165"/>
        <v>832360.69581059273</v>
      </c>
      <c r="M930" s="10"/>
      <c r="N930" s="73">
        <f t="shared" si="160"/>
        <v>832360.69581059273</v>
      </c>
    </row>
    <row r="931" spans="1:14" x14ac:dyDescent="0.25">
      <c r="A931" s="68"/>
      <c r="B931" s="52" t="s">
        <v>344</v>
      </c>
      <c r="C931" s="36">
        <v>4</v>
      </c>
      <c r="D931" s="56">
        <v>24.2531</v>
      </c>
      <c r="E931" s="84">
        <v>1086</v>
      </c>
      <c r="F931" s="120">
        <v>256030</v>
      </c>
      <c r="G931" s="42">
        <v>100</v>
      </c>
      <c r="H931" s="51">
        <f t="shared" si="162"/>
        <v>256030</v>
      </c>
      <c r="I931" s="10">
        <f t="shared" si="161"/>
        <v>0</v>
      </c>
      <c r="J931" s="10">
        <f t="shared" si="163"/>
        <v>235.75506445672193</v>
      </c>
      <c r="K931" s="10">
        <f t="shared" si="164"/>
        <v>549.6582431356162</v>
      </c>
      <c r="L931" s="10">
        <f t="shared" si="165"/>
        <v>854248.77777592861</v>
      </c>
      <c r="M931" s="10"/>
      <c r="N931" s="73">
        <f t="shared" si="160"/>
        <v>854248.77777592861</v>
      </c>
    </row>
    <row r="932" spans="1:14" x14ac:dyDescent="0.25">
      <c r="A932" s="68"/>
      <c r="B932" s="52" t="s">
        <v>637</v>
      </c>
      <c r="C932" s="36">
        <v>4</v>
      </c>
      <c r="D932" s="56">
        <v>111.4866</v>
      </c>
      <c r="E932" s="84">
        <v>6748</v>
      </c>
      <c r="F932" s="120">
        <v>1744290</v>
      </c>
      <c r="G932" s="42">
        <v>100</v>
      </c>
      <c r="H932" s="51">
        <f t="shared" si="162"/>
        <v>1744290</v>
      </c>
      <c r="I932" s="10">
        <f t="shared" si="161"/>
        <v>0</v>
      </c>
      <c r="J932" s="10">
        <f t="shared" si="163"/>
        <v>258.48992294013038</v>
      </c>
      <c r="K932" s="10">
        <f t="shared" si="164"/>
        <v>526.92338465220769</v>
      </c>
      <c r="L932" s="10">
        <f t="shared" si="165"/>
        <v>1690306.8952300337</v>
      </c>
      <c r="M932" s="10"/>
      <c r="N932" s="73">
        <f t="shared" si="160"/>
        <v>1690306.8952300337</v>
      </c>
    </row>
    <row r="933" spans="1:14" x14ac:dyDescent="0.25">
      <c r="A933" s="68"/>
      <c r="B933" s="52" t="s">
        <v>638</v>
      </c>
      <c r="C933" s="36">
        <v>4</v>
      </c>
      <c r="D933" s="56">
        <v>30.6875</v>
      </c>
      <c r="E933" s="84">
        <v>1894</v>
      </c>
      <c r="F933" s="120">
        <v>681670</v>
      </c>
      <c r="G933" s="42">
        <v>100</v>
      </c>
      <c r="H933" s="51">
        <f t="shared" si="162"/>
        <v>681670</v>
      </c>
      <c r="I933" s="10">
        <f t="shared" si="161"/>
        <v>0</v>
      </c>
      <c r="J933" s="10">
        <f t="shared" si="163"/>
        <v>359.91024287222808</v>
      </c>
      <c r="K933" s="10">
        <f t="shared" si="164"/>
        <v>425.50306472011005</v>
      </c>
      <c r="L933" s="10">
        <f t="shared" si="165"/>
        <v>809138.15493401536</v>
      </c>
      <c r="M933" s="10"/>
      <c r="N933" s="73">
        <f t="shared" si="160"/>
        <v>809138.15493401536</v>
      </c>
    </row>
    <row r="934" spans="1:14" x14ac:dyDescent="0.25">
      <c r="A934" s="68"/>
      <c r="B934" s="52" t="s">
        <v>639</v>
      </c>
      <c r="C934" s="36">
        <v>4</v>
      </c>
      <c r="D934" s="56">
        <v>90.729400000000012</v>
      </c>
      <c r="E934" s="84">
        <v>3533</v>
      </c>
      <c r="F934" s="120">
        <v>845590</v>
      </c>
      <c r="G934" s="42">
        <v>100</v>
      </c>
      <c r="H934" s="51">
        <f t="shared" si="162"/>
        <v>845590</v>
      </c>
      <c r="I934" s="10">
        <f t="shared" si="161"/>
        <v>0</v>
      </c>
      <c r="J934" s="10">
        <f t="shared" si="163"/>
        <v>239.34050382111519</v>
      </c>
      <c r="K934" s="10">
        <f t="shared" si="164"/>
        <v>546.07280377122288</v>
      </c>
      <c r="L934" s="10">
        <f t="shared" si="165"/>
        <v>1308585.2513231824</v>
      </c>
      <c r="M934" s="10"/>
      <c r="N934" s="73">
        <f t="shared" si="160"/>
        <v>1308585.2513231824</v>
      </c>
    </row>
    <row r="935" spans="1:14" x14ac:dyDescent="0.25">
      <c r="A935" s="68"/>
      <c r="B935" s="4"/>
      <c r="C935" s="4"/>
      <c r="D935" s="56">
        <v>0</v>
      </c>
      <c r="E935" s="86"/>
      <c r="F935" s="74"/>
      <c r="G935" s="42"/>
      <c r="H935" s="74"/>
      <c r="I935" s="75"/>
      <c r="J935" s="75"/>
      <c r="K935" s="10"/>
      <c r="L935" s="10"/>
      <c r="M935" s="10"/>
      <c r="N935" s="73"/>
    </row>
    <row r="936" spans="1:14" x14ac:dyDescent="0.25">
      <c r="A936" s="71" t="s">
        <v>166</v>
      </c>
      <c r="B936" s="44" t="s">
        <v>2</v>
      </c>
      <c r="C936" s="45"/>
      <c r="D936" s="3">
        <v>673.69040000000018</v>
      </c>
      <c r="E936" s="87">
        <f>E937</f>
        <v>38106</v>
      </c>
      <c r="F936" s="38">
        <v>0</v>
      </c>
      <c r="G936" s="42"/>
      <c r="H936" s="38">
        <f>H938</f>
        <v>4100815</v>
      </c>
      <c r="I936" s="8">
        <f>I938</f>
        <v>-4100815</v>
      </c>
      <c r="J936" s="8"/>
      <c r="K936" s="10"/>
      <c r="L936" s="10"/>
      <c r="M936" s="9">
        <f>M938</f>
        <v>20552105.209747694</v>
      </c>
      <c r="N936" s="69">
        <f t="shared" si="160"/>
        <v>20552105.209747694</v>
      </c>
    </row>
    <row r="937" spans="1:14" x14ac:dyDescent="0.25">
      <c r="A937" s="71" t="s">
        <v>166</v>
      </c>
      <c r="B937" s="44" t="s">
        <v>3</v>
      </c>
      <c r="C937" s="45"/>
      <c r="D937" s="3">
        <v>673.69040000000018</v>
      </c>
      <c r="E937" s="87">
        <f>SUM(E939:E953)</f>
        <v>38106</v>
      </c>
      <c r="F937" s="38">
        <f>SUM(F939:F953)</f>
        <v>27352020</v>
      </c>
      <c r="G937" s="42"/>
      <c r="H937" s="38">
        <f>SUM(H939:H953)</f>
        <v>19150390</v>
      </c>
      <c r="I937" s="8">
        <f>SUM(I939:I953)</f>
        <v>8201630</v>
      </c>
      <c r="J937" s="8"/>
      <c r="K937" s="10"/>
      <c r="L937" s="8">
        <f>SUM(L939:L953)</f>
        <v>12959017.416593233</v>
      </c>
      <c r="M937" s="10"/>
      <c r="N937" s="69">
        <f t="shared" si="160"/>
        <v>12959017.416593233</v>
      </c>
    </row>
    <row r="938" spans="1:14" x14ac:dyDescent="0.25">
      <c r="A938" s="68"/>
      <c r="B938" s="52" t="s">
        <v>26</v>
      </c>
      <c r="C938" s="36">
        <v>2</v>
      </c>
      <c r="D938" s="56">
        <v>0</v>
      </c>
      <c r="E938" s="90"/>
      <c r="F938" s="51">
        <v>0</v>
      </c>
      <c r="G938" s="42">
        <v>25</v>
      </c>
      <c r="H938" s="51">
        <f>F950*G938/100</f>
        <v>4100815</v>
      </c>
      <c r="I938" s="10">
        <f t="shared" ref="I938:I953" si="166">F938-H938</f>
        <v>-4100815</v>
      </c>
      <c r="J938" s="10"/>
      <c r="K938" s="10"/>
      <c r="L938" s="10"/>
      <c r="M938" s="10">
        <f>($L$7*$L$8*E936/$L$10)+($L$7*$L$9*D936/$L$11)</f>
        <v>20552105.209747694</v>
      </c>
      <c r="N938" s="73">
        <f t="shared" si="160"/>
        <v>20552105.209747694</v>
      </c>
    </row>
    <row r="939" spans="1:14" x14ac:dyDescent="0.25">
      <c r="A939" s="68"/>
      <c r="B939" s="52" t="s">
        <v>640</v>
      </c>
      <c r="C939" s="36">
        <v>4</v>
      </c>
      <c r="D939" s="56">
        <v>35.155100000000004</v>
      </c>
      <c r="E939" s="84">
        <v>1501</v>
      </c>
      <c r="F939" s="120">
        <v>481980</v>
      </c>
      <c r="G939" s="42">
        <v>100</v>
      </c>
      <c r="H939" s="51">
        <f t="shared" ref="H939:H953" si="167">F939*G939/100</f>
        <v>481980</v>
      </c>
      <c r="I939" s="10">
        <f t="shared" si="166"/>
        <v>0</v>
      </c>
      <c r="J939" s="10">
        <f t="shared" ref="J939:J953" si="168">F939/E939</f>
        <v>321.10592938041304</v>
      </c>
      <c r="K939" s="10">
        <f t="shared" ref="K939:K953" si="169">$J$11*$J$19-J939</f>
        <v>464.30737821192508</v>
      </c>
      <c r="L939" s="10">
        <f t="shared" ref="L939:L953" si="170">IF(K939&gt;0,$J$7*$J$8*(K939/$K$19),0)+$J$7*$J$9*(E939/$E$19)+$J$7*$J$10*(D939/$D$19)</f>
        <v>827476.1651528693</v>
      </c>
      <c r="M939" s="10"/>
      <c r="N939" s="73">
        <f t="shared" si="160"/>
        <v>827476.1651528693</v>
      </c>
    </row>
    <row r="940" spans="1:14" x14ac:dyDescent="0.25">
      <c r="A940" s="68"/>
      <c r="B940" s="52" t="s">
        <v>641</v>
      </c>
      <c r="C940" s="36">
        <v>4</v>
      </c>
      <c r="D940" s="56">
        <v>65.399599999999992</v>
      </c>
      <c r="E940" s="84">
        <v>2024</v>
      </c>
      <c r="F940" s="120">
        <v>961150</v>
      </c>
      <c r="G940" s="42">
        <v>100</v>
      </c>
      <c r="H940" s="51">
        <f t="shared" si="167"/>
        <v>961150</v>
      </c>
      <c r="I940" s="10">
        <f t="shared" si="166"/>
        <v>0</v>
      </c>
      <c r="J940" s="10">
        <f t="shared" si="168"/>
        <v>474.87648221343875</v>
      </c>
      <c r="K940" s="10">
        <f t="shared" si="169"/>
        <v>310.53682537889938</v>
      </c>
      <c r="L940" s="10">
        <f t="shared" si="170"/>
        <v>786735.4072815188</v>
      </c>
      <c r="M940" s="10"/>
      <c r="N940" s="73">
        <f t="shared" si="160"/>
        <v>786735.4072815188</v>
      </c>
    </row>
    <row r="941" spans="1:14" x14ac:dyDescent="0.25">
      <c r="A941" s="68"/>
      <c r="B941" s="52" t="s">
        <v>642</v>
      </c>
      <c r="C941" s="36">
        <v>4</v>
      </c>
      <c r="D941" s="56">
        <v>20.309100000000001</v>
      </c>
      <c r="E941" s="84">
        <v>731</v>
      </c>
      <c r="F941" s="120">
        <v>244940</v>
      </c>
      <c r="G941" s="42">
        <v>100</v>
      </c>
      <c r="H941" s="51">
        <f t="shared" si="167"/>
        <v>244940</v>
      </c>
      <c r="I941" s="10">
        <f t="shared" si="166"/>
        <v>0</v>
      </c>
      <c r="J941" s="10">
        <f t="shared" si="168"/>
        <v>335.07523939808482</v>
      </c>
      <c r="K941" s="10">
        <f t="shared" si="169"/>
        <v>450.33806819425331</v>
      </c>
      <c r="L941" s="10">
        <f t="shared" si="170"/>
        <v>684239.51179756469</v>
      </c>
      <c r="M941" s="10"/>
      <c r="N941" s="73">
        <f t="shared" si="160"/>
        <v>684239.51179756469</v>
      </c>
    </row>
    <row r="942" spans="1:14" x14ac:dyDescent="0.25">
      <c r="A942" s="68"/>
      <c r="B942" s="52" t="s">
        <v>643</v>
      </c>
      <c r="C942" s="36">
        <v>4</v>
      </c>
      <c r="D942" s="56">
        <v>22.101399999999998</v>
      </c>
      <c r="E942" s="84">
        <v>918</v>
      </c>
      <c r="F942" s="120">
        <v>289430</v>
      </c>
      <c r="G942" s="42">
        <v>100</v>
      </c>
      <c r="H942" s="51">
        <f t="shared" si="167"/>
        <v>289430</v>
      </c>
      <c r="I942" s="10">
        <f t="shared" si="166"/>
        <v>0</v>
      </c>
      <c r="J942" s="10">
        <f t="shared" si="168"/>
        <v>315.28322440087146</v>
      </c>
      <c r="K942" s="10">
        <f t="shared" si="169"/>
        <v>470.13008319146667</v>
      </c>
      <c r="L942" s="10">
        <f t="shared" si="170"/>
        <v>733520.30932985502</v>
      </c>
      <c r="M942" s="10"/>
      <c r="N942" s="73">
        <f t="shared" si="160"/>
        <v>733520.30932985502</v>
      </c>
    </row>
    <row r="943" spans="1:14" x14ac:dyDescent="0.25">
      <c r="A943" s="68"/>
      <c r="B943" s="52" t="s">
        <v>847</v>
      </c>
      <c r="C943" s="36">
        <v>4</v>
      </c>
      <c r="D943" s="56">
        <v>31.037700000000001</v>
      </c>
      <c r="E943" s="84">
        <v>845</v>
      </c>
      <c r="F943" s="120">
        <v>213440</v>
      </c>
      <c r="G943" s="42">
        <v>100</v>
      </c>
      <c r="H943" s="51">
        <f t="shared" si="167"/>
        <v>213440</v>
      </c>
      <c r="I943" s="10">
        <f t="shared" si="166"/>
        <v>0</v>
      </c>
      <c r="J943" s="10">
        <f t="shared" si="168"/>
        <v>252.59171597633136</v>
      </c>
      <c r="K943" s="10">
        <f t="shared" si="169"/>
        <v>532.8215916160068</v>
      </c>
      <c r="L943" s="10">
        <f t="shared" si="170"/>
        <v>828252.03373072192</v>
      </c>
      <c r="M943" s="10"/>
      <c r="N943" s="73">
        <f t="shared" si="160"/>
        <v>828252.03373072192</v>
      </c>
    </row>
    <row r="944" spans="1:14" x14ac:dyDescent="0.25">
      <c r="A944" s="68"/>
      <c r="B944" s="52" t="s">
        <v>644</v>
      </c>
      <c r="C944" s="36">
        <v>4</v>
      </c>
      <c r="D944" s="56">
        <v>41.298199999999994</v>
      </c>
      <c r="E944" s="84">
        <v>1711</v>
      </c>
      <c r="F944" s="120">
        <v>417610</v>
      </c>
      <c r="G944" s="42">
        <v>100</v>
      </c>
      <c r="H944" s="51">
        <f t="shared" si="167"/>
        <v>417610</v>
      </c>
      <c r="I944" s="10">
        <f t="shared" si="166"/>
        <v>0</v>
      </c>
      <c r="J944" s="10">
        <f t="shared" si="168"/>
        <v>244.07364114552894</v>
      </c>
      <c r="K944" s="10">
        <f t="shared" si="169"/>
        <v>541.33966644680913</v>
      </c>
      <c r="L944" s="10">
        <f t="shared" si="170"/>
        <v>961515.89369609358</v>
      </c>
      <c r="M944" s="10"/>
      <c r="N944" s="73">
        <f t="shared" si="160"/>
        <v>961515.89369609358</v>
      </c>
    </row>
    <row r="945" spans="1:14" x14ac:dyDescent="0.25">
      <c r="A945" s="68"/>
      <c r="B945" s="52" t="s">
        <v>848</v>
      </c>
      <c r="C945" s="36">
        <v>4</v>
      </c>
      <c r="D945" s="56">
        <v>13.3012</v>
      </c>
      <c r="E945" s="84">
        <v>891</v>
      </c>
      <c r="F945" s="120">
        <v>291300</v>
      </c>
      <c r="G945" s="42">
        <v>100</v>
      </c>
      <c r="H945" s="51">
        <f t="shared" si="167"/>
        <v>291300</v>
      </c>
      <c r="I945" s="10">
        <f t="shared" si="166"/>
        <v>0</v>
      </c>
      <c r="J945" s="10">
        <f t="shared" si="168"/>
        <v>326.93602693602696</v>
      </c>
      <c r="K945" s="10">
        <f t="shared" si="169"/>
        <v>458.47728065631117</v>
      </c>
      <c r="L945" s="10">
        <f t="shared" si="170"/>
        <v>690381.38492774882</v>
      </c>
      <c r="M945" s="10"/>
      <c r="N945" s="73">
        <f t="shared" si="160"/>
        <v>690381.38492774882</v>
      </c>
    </row>
    <row r="946" spans="1:14" x14ac:dyDescent="0.25">
      <c r="A946" s="68"/>
      <c r="B946" s="52" t="s">
        <v>645</v>
      </c>
      <c r="C946" s="36">
        <v>4</v>
      </c>
      <c r="D946" s="56">
        <v>56.828500000000005</v>
      </c>
      <c r="E946" s="84">
        <v>2743</v>
      </c>
      <c r="F946" s="120">
        <v>850720</v>
      </c>
      <c r="G946" s="42">
        <v>100</v>
      </c>
      <c r="H946" s="51">
        <f t="shared" si="167"/>
        <v>850720</v>
      </c>
      <c r="I946" s="10">
        <f t="shared" si="166"/>
        <v>0</v>
      </c>
      <c r="J946" s="10">
        <f t="shared" si="168"/>
        <v>310.14218009478674</v>
      </c>
      <c r="K946" s="10">
        <f t="shared" si="169"/>
        <v>475.27112749755139</v>
      </c>
      <c r="L946" s="10">
        <f t="shared" si="170"/>
        <v>1037742.8102057768</v>
      </c>
      <c r="M946" s="10"/>
      <c r="N946" s="73">
        <f t="shared" si="160"/>
        <v>1037742.8102057768</v>
      </c>
    </row>
    <row r="947" spans="1:14" x14ac:dyDescent="0.25">
      <c r="A947" s="68"/>
      <c r="B947" s="52" t="s">
        <v>646</v>
      </c>
      <c r="C947" s="36">
        <v>4</v>
      </c>
      <c r="D947" s="56">
        <v>28.1523</v>
      </c>
      <c r="E947" s="84">
        <v>822</v>
      </c>
      <c r="F947" s="120">
        <v>238680</v>
      </c>
      <c r="G947" s="42">
        <v>100</v>
      </c>
      <c r="H947" s="51">
        <f t="shared" si="167"/>
        <v>238680</v>
      </c>
      <c r="I947" s="10">
        <f t="shared" si="166"/>
        <v>0</v>
      </c>
      <c r="J947" s="10">
        <f t="shared" si="168"/>
        <v>290.36496350364962</v>
      </c>
      <c r="K947" s="10">
        <f t="shared" si="169"/>
        <v>495.04834408868851</v>
      </c>
      <c r="L947" s="10">
        <f t="shared" si="170"/>
        <v>771441.39170014998</v>
      </c>
      <c r="M947" s="10"/>
      <c r="N947" s="73">
        <f t="shared" si="160"/>
        <v>771441.39170014998</v>
      </c>
    </row>
    <row r="948" spans="1:14" x14ac:dyDescent="0.25">
      <c r="A948" s="68"/>
      <c r="B948" s="52" t="s">
        <v>647</v>
      </c>
      <c r="C948" s="36">
        <v>4</v>
      </c>
      <c r="D948" s="56">
        <v>25.659999999999997</v>
      </c>
      <c r="E948" s="84">
        <v>1384</v>
      </c>
      <c r="F948" s="120">
        <v>327870</v>
      </c>
      <c r="G948" s="42">
        <v>100</v>
      </c>
      <c r="H948" s="51">
        <f t="shared" si="167"/>
        <v>327870</v>
      </c>
      <c r="I948" s="10">
        <f t="shared" si="166"/>
        <v>0</v>
      </c>
      <c r="J948" s="10">
        <f t="shared" si="168"/>
        <v>236.90028901734104</v>
      </c>
      <c r="K948" s="10">
        <f t="shared" si="169"/>
        <v>548.51301857499709</v>
      </c>
      <c r="L948" s="10">
        <f t="shared" si="170"/>
        <v>888858.66124884633</v>
      </c>
      <c r="M948" s="10"/>
      <c r="N948" s="73">
        <f t="shared" si="160"/>
        <v>888858.66124884633</v>
      </c>
    </row>
    <row r="949" spans="1:14" x14ac:dyDescent="0.25">
      <c r="A949" s="68"/>
      <c r="B949" s="52" t="s">
        <v>620</v>
      </c>
      <c r="C949" s="36">
        <v>4</v>
      </c>
      <c r="D949" s="56">
        <v>21.178100000000001</v>
      </c>
      <c r="E949" s="84">
        <v>282</v>
      </c>
      <c r="F949" s="120">
        <v>89660</v>
      </c>
      <c r="G949" s="42">
        <v>100</v>
      </c>
      <c r="H949" s="51">
        <f t="shared" si="167"/>
        <v>89660</v>
      </c>
      <c r="I949" s="10">
        <f t="shared" si="166"/>
        <v>0</v>
      </c>
      <c r="J949" s="10">
        <f t="shared" si="168"/>
        <v>317.94326241134752</v>
      </c>
      <c r="K949" s="10">
        <f t="shared" si="169"/>
        <v>467.47004518099061</v>
      </c>
      <c r="L949" s="10">
        <f t="shared" si="170"/>
        <v>659642.15026736702</v>
      </c>
      <c r="M949" s="10"/>
      <c r="N949" s="73">
        <f t="shared" ref="N949:N1012" si="171">L949+M949</f>
        <v>659642.15026736702</v>
      </c>
    </row>
    <row r="950" spans="1:14" x14ac:dyDescent="0.25">
      <c r="A950" s="68"/>
      <c r="B950" s="52" t="s">
        <v>900</v>
      </c>
      <c r="C950" s="36">
        <v>3</v>
      </c>
      <c r="D950" s="56">
        <v>112.4183</v>
      </c>
      <c r="E950" s="84">
        <v>12940</v>
      </c>
      <c r="F950" s="120">
        <v>16403260</v>
      </c>
      <c r="G950" s="42">
        <v>50</v>
      </c>
      <c r="H950" s="51">
        <f t="shared" si="167"/>
        <v>8201630</v>
      </c>
      <c r="I950" s="10">
        <f t="shared" si="166"/>
        <v>8201630</v>
      </c>
      <c r="J950" s="10">
        <f t="shared" si="168"/>
        <v>1267.6398763523957</v>
      </c>
      <c r="K950" s="10">
        <f t="shared" si="169"/>
        <v>-482.2265687600576</v>
      </c>
      <c r="L950" s="10">
        <f t="shared" si="170"/>
        <v>1715544.8016733387</v>
      </c>
      <c r="M950" s="10"/>
      <c r="N950" s="73">
        <f t="shared" si="171"/>
        <v>1715544.8016733387</v>
      </c>
    </row>
    <row r="951" spans="1:14" x14ac:dyDescent="0.25">
      <c r="A951" s="68"/>
      <c r="B951" s="52" t="s">
        <v>648</v>
      </c>
      <c r="C951" s="36">
        <v>4</v>
      </c>
      <c r="D951" s="56">
        <v>81.494199999999992</v>
      </c>
      <c r="E951" s="84">
        <v>5288</v>
      </c>
      <c r="F951" s="120">
        <v>2351500</v>
      </c>
      <c r="G951" s="42">
        <v>100</v>
      </c>
      <c r="H951" s="51">
        <f t="shared" si="167"/>
        <v>2351500</v>
      </c>
      <c r="I951" s="10">
        <f t="shared" si="166"/>
        <v>0</v>
      </c>
      <c r="J951" s="10">
        <f t="shared" si="168"/>
        <v>444.68608169440245</v>
      </c>
      <c r="K951" s="10">
        <f t="shared" si="169"/>
        <v>340.72722589793568</v>
      </c>
      <c r="L951" s="10">
        <f t="shared" si="170"/>
        <v>1219651.7594409587</v>
      </c>
      <c r="M951" s="10"/>
      <c r="N951" s="73">
        <f t="shared" si="171"/>
        <v>1219651.7594409587</v>
      </c>
    </row>
    <row r="952" spans="1:14" x14ac:dyDescent="0.25">
      <c r="A952" s="68"/>
      <c r="B952" s="52" t="s">
        <v>191</v>
      </c>
      <c r="C952" s="36">
        <v>4</v>
      </c>
      <c r="D952" s="56">
        <v>86.251200000000011</v>
      </c>
      <c r="E952" s="84">
        <v>4370</v>
      </c>
      <c r="F952" s="120">
        <v>2902350</v>
      </c>
      <c r="G952" s="42">
        <v>100</v>
      </c>
      <c r="H952" s="51">
        <f t="shared" si="167"/>
        <v>2902350</v>
      </c>
      <c r="I952" s="10">
        <f t="shared" si="166"/>
        <v>0</v>
      </c>
      <c r="J952" s="10">
        <f t="shared" si="168"/>
        <v>664.15331807780319</v>
      </c>
      <c r="K952" s="10">
        <f t="shared" si="169"/>
        <v>121.25998951453494</v>
      </c>
      <c r="L952" s="10">
        <f t="shared" si="170"/>
        <v>869725.04419216595</v>
      </c>
      <c r="M952" s="10"/>
      <c r="N952" s="73">
        <f t="shared" si="171"/>
        <v>869725.04419216595</v>
      </c>
    </row>
    <row r="953" spans="1:14" x14ac:dyDescent="0.25">
      <c r="A953" s="68"/>
      <c r="B953" s="52" t="s">
        <v>649</v>
      </c>
      <c r="C953" s="36">
        <v>4</v>
      </c>
      <c r="D953" s="56">
        <v>33.105499999999999</v>
      </c>
      <c r="E953" s="84">
        <v>1656</v>
      </c>
      <c r="F953" s="120">
        <v>1288130</v>
      </c>
      <c r="G953" s="42">
        <v>100</v>
      </c>
      <c r="H953" s="51">
        <f t="shared" si="167"/>
        <v>1288130</v>
      </c>
      <c r="I953" s="10">
        <f t="shared" si="166"/>
        <v>0</v>
      </c>
      <c r="J953" s="10">
        <f t="shared" si="168"/>
        <v>777.85628019323667</v>
      </c>
      <c r="K953" s="10">
        <f t="shared" si="169"/>
        <v>7.5570273991014574</v>
      </c>
      <c r="L953" s="10">
        <f t="shared" si="170"/>
        <v>284290.09194825753</v>
      </c>
      <c r="M953" s="10"/>
      <c r="N953" s="73">
        <f t="shared" si="171"/>
        <v>284290.09194825753</v>
      </c>
    </row>
    <row r="954" spans="1:14" x14ac:dyDescent="0.25">
      <c r="A954" s="68"/>
      <c r="B954" s="4"/>
      <c r="C954" s="4"/>
      <c r="D954" s="56">
        <v>0</v>
      </c>
      <c r="E954" s="86"/>
      <c r="F954" s="74"/>
      <c r="G954" s="42"/>
      <c r="H954" s="74"/>
      <c r="I954" s="75"/>
      <c r="J954" s="75"/>
      <c r="K954" s="10"/>
      <c r="L954" s="10"/>
      <c r="M954" s="10"/>
      <c r="N954" s="73"/>
    </row>
    <row r="955" spans="1:14" x14ac:dyDescent="0.25">
      <c r="A955" s="71" t="s">
        <v>650</v>
      </c>
      <c r="B955" s="44" t="s">
        <v>2</v>
      </c>
      <c r="C955" s="45"/>
      <c r="D955" s="3">
        <v>848.61710000000016</v>
      </c>
      <c r="E955" s="87">
        <f>E956</f>
        <v>63704</v>
      </c>
      <c r="F955" s="38">
        <v>0</v>
      </c>
      <c r="G955" s="42"/>
      <c r="H955" s="38">
        <f>H957</f>
        <v>2811145</v>
      </c>
      <c r="I955" s="8">
        <f>I957</f>
        <v>-2811145</v>
      </c>
      <c r="J955" s="8"/>
      <c r="K955" s="10"/>
      <c r="L955" s="10"/>
      <c r="M955" s="9">
        <f>M957</f>
        <v>30257591.574061356</v>
      </c>
      <c r="N955" s="69">
        <f t="shared" si="171"/>
        <v>30257591.574061356</v>
      </c>
    </row>
    <row r="956" spans="1:14" x14ac:dyDescent="0.25">
      <c r="A956" s="71" t="s">
        <v>650</v>
      </c>
      <c r="B956" s="44" t="s">
        <v>3</v>
      </c>
      <c r="C956" s="45"/>
      <c r="D956" s="3">
        <v>848.61710000000016</v>
      </c>
      <c r="E956" s="87">
        <f>SUM(E958:E988)</f>
        <v>63704</v>
      </c>
      <c r="F956" s="38">
        <f>SUM(F958:F988)</f>
        <v>24443320</v>
      </c>
      <c r="G956" s="42"/>
      <c r="H956" s="38">
        <f>SUM(H958:H988)</f>
        <v>18821030</v>
      </c>
      <c r="I956" s="8">
        <f>SUM(I958:I988)</f>
        <v>5622290</v>
      </c>
      <c r="J956" s="8"/>
      <c r="K956" s="10"/>
      <c r="L956" s="8">
        <f>SUM(L958:L988)</f>
        <v>30102855.046115749</v>
      </c>
      <c r="M956" s="10"/>
      <c r="N956" s="69">
        <f t="shared" si="171"/>
        <v>30102855.046115749</v>
      </c>
    </row>
    <row r="957" spans="1:14" x14ac:dyDescent="0.25">
      <c r="A957" s="68"/>
      <c r="B957" s="52" t="s">
        <v>26</v>
      </c>
      <c r="C957" s="36">
        <v>2</v>
      </c>
      <c r="D957" s="56">
        <v>0</v>
      </c>
      <c r="E957" s="90"/>
      <c r="F957" s="51">
        <v>0</v>
      </c>
      <c r="G957" s="42">
        <v>25</v>
      </c>
      <c r="H957" s="51">
        <f>F983*G957/100</f>
        <v>2811145</v>
      </c>
      <c r="I957" s="10">
        <f t="shared" ref="I957:I988" si="172">F957-H957</f>
        <v>-2811145</v>
      </c>
      <c r="J957" s="10"/>
      <c r="K957" s="10"/>
      <c r="L957" s="10"/>
      <c r="M957" s="10">
        <f>($L$7*$L$8*E955/$L$10)+($L$7*$L$9*D955/$L$11)</f>
        <v>30257591.574061356</v>
      </c>
      <c r="N957" s="73">
        <f t="shared" si="171"/>
        <v>30257591.574061356</v>
      </c>
    </row>
    <row r="958" spans="1:14" x14ac:dyDescent="0.25">
      <c r="A958" s="68"/>
      <c r="B958" s="52" t="s">
        <v>651</v>
      </c>
      <c r="C958" s="36">
        <v>4</v>
      </c>
      <c r="D958" s="56">
        <v>30.130800000000001</v>
      </c>
      <c r="E958" s="84">
        <v>3107</v>
      </c>
      <c r="F958" s="120">
        <v>614520</v>
      </c>
      <c r="G958" s="42">
        <v>100</v>
      </c>
      <c r="H958" s="51">
        <f t="shared" ref="H958:H988" si="173">F958*G958/100</f>
        <v>614520</v>
      </c>
      <c r="I958" s="10">
        <f t="shared" si="172"/>
        <v>0</v>
      </c>
      <c r="J958" s="10">
        <f t="shared" ref="J958:J988" si="174">F958/E958</f>
        <v>197.78564531702608</v>
      </c>
      <c r="K958" s="10">
        <f t="shared" ref="K958:K988" si="175">$J$11*$J$19-J958</f>
        <v>587.6276622753121</v>
      </c>
      <c r="L958" s="10">
        <f t="shared" ref="L958:L988" si="176">IF(K958&gt;0,$J$7*$J$8*(K958/$K$19),0)+$J$7*$J$9*(E958/$E$19)+$J$7*$J$10*(D958/$D$19)</f>
        <v>1133529.1715234399</v>
      </c>
      <c r="M958" s="10"/>
      <c r="N958" s="73">
        <f t="shared" si="171"/>
        <v>1133529.1715234399</v>
      </c>
    </row>
    <row r="959" spans="1:14" x14ac:dyDescent="0.25">
      <c r="A959" s="68"/>
      <c r="B959" s="52" t="s">
        <v>652</v>
      </c>
      <c r="C959" s="36">
        <v>4</v>
      </c>
      <c r="D959" s="56">
        <v>9.8484999999999996</v>
      </c>
      <c r="E959" s="84">
        <v>561</v>
      </c>
      <c r="F959" s="120">
        <v>65330</v>
      </c>
      <c r="G959" s="42">
        <v>100</v>
      </c>
      <c r="H959" s="51">
        <f t="shared" si="173"/>
        <v>65330</v>
      </c>
      <c r="I959" s="10">
        <f t="shared" si="172"/>
        <v>0</v>
      </c>
      <c r="J959" s="10">
        <f t="shared" si="174"/>
        <v>116.45276292335116</v>
      </c>
      <c r="K959" s="10">
        <f t="shared" si="175"/>
        <v>668.96054466898693</v>
      </c>
      <c r="L959" s="10">
        <f t="shared" si="176"/>
        <v>900029.43533270643</v>
      </c>
      <c r="M959" s="10"/>
      <c r="N959" s="73">
        <f t="shared" si="171"/>
        <v>900029.43533270643</v>
      </c>
    </row>
    <row r="960" spans="1:14" x14ac:dyDescent="0.25">
      <c r="A960" s="68"/>
      <c r="B960" s="52" t="s">
        <v>653</v>
      </c>
      <c r="C960" s="36">
        <v>4</v>
      </c>
      <c r="D960" s="56">
        <v>38.0657</v>
      </c>
      <c r="E960" s="84">
        <v>2660</v>
      </c>
      <c r="F960" s="120">
        <v>721240</v>
      </c>
      <c r="G960" s="42">
        <v>100</v>
      </c>
      <c r="H960" s="51">
        <f t="shared" si="173"/>
        <v>721240</v>
      </c>
      <c r="I960" s="10">
        <f t="shared" si="172"/>
        <v>0</v>
      </c>
      <c r="J960" s="10">
        <f t="shared" si="174"/>
        <v>271.14285714285717</v>
      </c>
      <c r="K960" s="10">
        <f t="shared" si="175"/>
        <v>514.2704504494809</v>
      </c>
      <c r="L960" s="10">
        <f t="shared" si="176"/>
        <v>1020439.8278826018</v>
      </c>
      <c r="M960" s="10"/>
      <c r="N960" s="73">
        <f t="shared" si="171"/>
        <v>1020439.8278826018</v>
      </c>
    </row>
    <row r="961" spans="1:14" x14ac:dyDescent="0.25">
      <c r="A961" s="68"/>
      <c r="B961" s="52" t="s">
        <v>847</v>
      </c>
      <c r="C961" s="36">
        <v>4</v>
      </c>
      <c r="D961" s="56">
        <v>24.287399999999998</v>
      </c>
      <c r="E961" s="84">
        <v>1824</v>
      </c>
      <c r="F961" s="120">
        <v>833240</v>
      </c>
      <c r="G961" s="42">
        <v>100</v>
      </c>
      <c r="H961" s="51">
        <f t="shared" si="173"/>
        <v>833240</v>
      </c>
      <c r="I961" s="10">
        <f t="shared" si="172"/>
        <v>0</v>
      </c>
      <c r="J961" s="10">
        <f t="shared" si="174"/>
        <v>456.82017543859649</v>
      </c>
      <c r="K961" s="10">
        <f t="shared" si="175"/>
        <v>328.59313215374164</v>
      </c>
      <c r="L961" s="10">
        <f t="shared" si="176"/>
        <v>665189.79273533938</v>
      </c>
      <c r="M961" s="10"/>
      <c r="N961" s="73">
        <f t="shared" si="171"/>
        <v>665189.79273533938</v>
      </c>
    </row>
    <row r="962" spans="1:14" x14ac:dyDescent="0.25">
      <c r="A962" s="68"/>
      <c r="B962" s="52" t="s">
        <v>654</v>
      </c>
      <c r="C962" s="36">
        <v>4</v>
      </c>
      <c r="D962" s="56">
        <v>42.367100000000008</v>
      </c>
      <c r="E962" s="84">
        <v>2859</v>
      </c>
      <c r="F962" s="120">
        <v>1046020</v>
      </c>
      <c r="G962" s="42">
        <v>100</v>
      </c>
      <c r="H962" s="51">
        <f t="shared" si="173"/>
        <v>1046020</v>
      </c>
      <c r="I962" s="10">
        <f t="shared" si="172"/>
        <v>0</v>
      </c>
      <c r="J962" s="10">
        <f t="shared" si="174"/>
        <v>365.86918502973066</v>
      </c>
      <c r="K962" s="10">
        <f t="shared" si="175"/>
        <v>419.54412256260747</v>
      </c>
      <c r="L962" s="10">
        <f t="shared" si="176"/>
        <v>939638.7078256096</v>
      </c>
      <c r="M962" s="10"/>
      <c r="N962" s="73">
        <f t="shared" si="171"/>
        <v>939638.7078256096</v>
      </c>
    </row>
    <row r="963" spans="1:14" x14ac:dyDescent="0.25">
      <c r="A963" s="68"/>
      <c r="B963" s="52" t="s">
        <v>748</v>
      </c>
      <c r="C963" s="36">
        <v>4</v>
      </c>
      <c r="D963" s="56">
        <v>11.079700000000001</v>
      </c>
      <c r="E963" s="84">
        <v>791</v>
      </c>
      <c r="F963" s="120">
        <v>171200</v>
      </c>
      <c r="G963" s="42">
        <v>100</v>
      </c>
      <c r="H963" s="51">
        <f t="shared" si="173"/>
        <v>171200</v>
      </c>
      <c r="I963" s="10">
        <f t="shared" si="172"/>
        <v>0</v>
      </c>
      <c r="J963" s="10">
        <f t="shared" si="174"/>
        <v>216.43489254108724</v>
      </c>
      <c r="K963" s="10">
        <f t="shared" si="175"/>
        <v>568.97841505125086</v>
      </c>
      <c r="L963" s="10">
        <f t="shared" si="176"/>
        <v>807051.16469844326</v>
      </c>
      <c r="M963" s="10"/>
      <c r="N963" s="73">
        <f t="shared" si="171"/>
        <v>807051.16469844326</v>
      </c>
    </row>
    <row r="964" spans="1:14" x14ac:dyDescent="0.25">
      <c r="A964" s="68"/>
      <c r="B964" s="52" t="s">
        <v>655</v>
      </c>
      <c r="C964" s="36">
        <v>4</v>
      </c>
      <c r="D964" s="56">
        <v>28.427099999999999</v>
      </c>
      <c r="E964" s="84">
        <v>2255</v>
      </c>
      <c r="F964" s="120">
        <v>423200</v>
      </c>
      <c r="G964" s="42">
        <v>100</v>
      </c>
      <c r="H964" s="51">
        <f t="shared" si="173"/>
        <v>423200</v>
      </c>
      <c r="I964" s="10">
        <f t="shared" si="172"/>
        <v>0</v>
      </c>
      <c r="J964" s="10">
        <f t="shared" si="174"/>
        <v>187.67184035476717</v>
      </c>
      <c r="K964" s="10">
        <f t="shared" si="175"/>
        <v>597.74146723757099</v>
      </c>
      <c r="L964" s="10">
        <f t="shared" si="176"/>
        <v>1049753.0586018912</v>
      </c>
      <c r="M964" s="10"/>
      <c r="N964" s="73">
        <f t="shared" si="171"/>
        <v>1049753.0586018912</v>
      </c>
    </row>
    <row r="965" spans="1:14" x14ac:dyDescent="0.25">
      <c r="A965" s="68"/>
      <c r="B965" s="52" t="s">
        <v>656</v>
      </c>
      <c r="C965" s="36">
        <v>4</v>
      </c>
      <c r="D965" s="56">
        <v>43.249399999999994</v>
      </c>
      <c r="E965" s="84">
        <v>3133</v>
      </c>
      <c r="F965" s="120">
        <v>541790</v>
      </c>
      <c r="G965" s="42">
        <v>100</v>
      </c>
      <c r="H965" s="51">
        <f t="shared" si="173"/>
        <v>541790</v>
      </c>
      <c r="I965" s="10">
        <f t="shared" si="172"/>
        <v>0</v>
      </c>
      <c r="J965" s="10">
        <f t="shared" si="174"/>
        <v>172.93009894669646</v>
      </c>
      <c r="K965" s="10">
        <f t="shared" si="175"/>
        <v>612.48320864564164</v>
      </c>
      <c r="L965" s="10">
        <f t="shared" si="176"/>
        <v>1205387.9007541174</v>
      </c>
      <c r="M965" s="10"/>
      <c r="N965" s="73">
        <f t="shared" si="171"/>
        <v>1205387.9007541174</v>
      </c>
    </row>
    <row r="966" spans="1:14" x14ac:dyDescent="0.25">
      <c r="A966" s="68"/>
      <c r="B966" s="52" t="s">
        <v>657</v>
      </c>
      <c r="C966" s="36">
        <v>4</v>
      </c>
      <c r="D966" s="56">
        <v>18.318599999999996</v>
      </c>
      <c r="E966" s="84">
        <v>1404</v>
      </c>
      <c r="F966" s="120">
        <v>282500</v>
      </c>
      <c r="G966" s="42">
        <v>100</v>
      </c>
      <c r="H966" s="51">
        <f t="shared" si="173"/>
        <v>282500</v>
      </c>
      <c r="I966" s="10">
        <f t="shared" si="172"/>
        <v>0</v>
      </c>
      <c r="J966" s="10">
        <f t="shared" si="174"/>
        <v>201.21082621082621</v>
      </c>
      <c r="K966" s="10">
        <f t="shared" si="175"/>
        <v>584.20248138151192</v>
      </c>
      <c r="L966" s="10">
        <f t="shared" si="176"/>
        <v>912456.1334123119</v>
      </c>
      <c r="M966" s="10"/>
      <c r="N966" s="73">
        <f t="shared" si="171"/>
        <v>912456.1334123119</v>
      </c>
    </row>
    <row r="967" spans="1:14" x14ac:dyDescent="0.25">
      <c r="A967" s="68"/>
      <c r="B967" s="52" t="s">
        <v>658</v>
      </c>
      <c r="C967" s="36">
        <v>4</v>
      </c>
      <c r="D967" s="56">
        <v>7.3487</v>
      </c>
      <c r="E967" s="84">
        <v>644</v>
      </c>
      <c r="F967" s="120">
        <v>57530</v>
      </c>
      <c r="G967" s="42">
        <v>100</v>
      </c>
      <c r="H967" s="51">
        <f t="shared" si="173"/>
        <v>57530</v>
      </c>
      <c r="I967" s="10">
        <f t="shared" si="172"/>
        <v>0</v>
      </c>
      <c r="J967" s="10">
        <f t="shared" si="174"/>
        <v>89.33229813664596</v>
      </c>
      <c r="K967" s="10">
        <f t="shared" si="175"/>
        <v>696.0810094556922</v>
      </c>
      <c r="L967" s="10">
        <f t="shared" si="176"/>
        <v>934343.53939908533</v>
      </c>
      <c r="M967" s="10"/>
      <c r="N967" s="73">
        <f t="shared" si="171"/>
        <v>934343.53939908533</v>
      </c>
    </row>
    <row r="968" spans="1:14" x14ac:dyDescent="0.25">
      <c r="A968" s="68"/>
      <c r="B968" s="52" t="s">
        <v>659</v>
      </c>
      <c r="C968" s="36">
        <v>4</v>
      </c>
      <c r="D968" s="56">
        <v>13.711099999999998</v>
      </c>
      <c r="E968" s="84">
        <v>1311</v>
      </c>
      <c r="F968" s="120">
        <v>269030</v>
      </c>
      <c r="G968" s="42">
        <v>100</v>
      </c>
      <c r="H968" s="51">
        <f t="shared" si="173"/>
        <v>269030</v>
      </c>
      <c r="I968" s="10">
        <f t="shared" si="172"/>
        <v>0</v>
      </c>
      <c r="J968" s="10">
        <f t="shared" si="174"/>
        <v>205.20976353928299</v>
      </c>
      <c r="K968" s="10">
        <f t="shared" si="175"/>
        <v>580.20354405305511</v>
      </c>
      <c r="L968" s="10">
        <f t="shared" si="176"/>
        <v>883996.96924603218</v>
      </c>
      <c r="M968" s="10"/>
      <c r="N968" s="73">
        <f t="shared" si="171"/>
        <v>883996.96924603218</v>
      </c>
    </row>
    <row r="969" spans="1:14" x14ac:dyDescent="0.25">
      <c r="A969" s="68"/>
      <c r="B969" s="52" t="s">
        <v>660</v>
      </c>
      <c r="C969" s="36">
        <v>4</v>
      </c>
      <c r="D969" s="56">
        <v>24.288400000000003</v>
      </c>
      <c r="E969" s="84">
        <v>1043</v>
      </c>
      <c r="F969" s="120">
        <v>229890</v>
      </c>
      <c r="G969" s="42">
        <v>100</v>
      </c>
      <c r="H969" s="51">
        <f t="shared" si="173"/>
        <v>229890</v>
      </c>
      <c r="I969" s="10">
        <f t="shared" si="172"/>
        <v>0</v>
      </c>
      <c r="J969" s="10">
        <f t="shared" si="174"/>
        <v>220.41227229146693</v>
      </c>
      <c r="K969" s="10">
        <f t="shared" si="175"/>
        <v>565.00103530087119</v>
      </c>
      <c r="L969" s="10">
        <f t="shared" si="176"/>
        <v>868359.85050066328</v>
      </c>
      <c r="M969" s="10"/>
      <c r="N969" s="73">
        <f t="shared" si="171"/>
        <v>868359.85050066328</v>
      </c>
    </row>
    <row r="970" spans="1:14" x14ac:dyDescent="0.25">
      <c r="A970" s="68"/>
      <c r="B970" s="52" t="s">
        <v>661</v>
      </c>
      <c r="C970" s="36">
        <v>4</v>
      </c>
      <c r="D970" s="56">
        <v>47.174100000000003</v>
      </c>
      <c r="E970" s="84">
        <v>2366</v>
      </c>
      <c r="F970" s="120">
        <v>357790</v>
      </c>
      <c r="G970" s="42">
        <v>100</v>
      </c>
      <c r="H970" s="51">
        <f t="shared" si="173"/>
        <v>357790</v>
      </c>
      <c r="I970" s="10">
        <f t="shared" si="172"/>
        <v>0</v>
      </c>
      <c r="J970" s="10">
        <f t="shared" si="174"/>
        <v>151.22147083685545</v>
      </c>
      <c r="K970" s="10">
        <f t="shared" si="175"/>
        <v>634.19183675548265</v>
      </c>
      <c r="L970" s="10">
        <f t="shared" si="176"/>
        <v>1161455.4926329937</v>
      </c>
      <c r="M970" s="10"/>
      <c r="N970" s="73">
        <f t="shared" si="171"/>
        <v>1161455.4926329937</v>
      </c>
    </row>
    <row r="971" spans="1:14" x14ac:dyDescent="0.25">
      <c r="A971" s="68"/>
      <c r="B971" s="52" t="s">
        <v>662</v>
      </c>
      <c r="C971" s="36">
        <v>4</v>
      </c>
      <c r="D971" s="56">
        <v>23.889099999999996</v>
      </c>
      <c r="E971" s="84">
        <v>1478</v>
      </c>
      <c r="F971" s="120">
        <v>207280</v>
      </c>
      <c r="G971" s="42">
        <v>100</v>
      </c>
      <c r="H971" s="51">
        <f t="shared" si="173"/>
        <v>207280</v>
      </c>
      <c r="I971" s="10">
        <f t="shared" si="172"/>
        <v>0</v>
      </c>
      <c r="J971" s="10">
        <f t="shared" si="174"/>
        <v>140.24357239512855</v>
      </c>
      <c r="K971" s="10">
        <f t="shared" si="175"/>
        <v>645.16973519720955</v>
      </c>
      <c r="L971" s="10">
        <f t="shared" si="176"/>
        <v>1010800.2393090542</v>
      </c>
      <c r="M971" s="10"/>
      <c r="N971" s="73">
        <f t="shared" si="171"/>
        <v>1010800.2393090542</v>
      </c>
    </row>
    <row r="972" spans="1:14" x14ac:dyDescent="0.25">
      <c r="A972" s="68"/>
      <c r="B972" s="52" t="s">
        <v>663</v>
      </c>
      <c r="C972" s="36">
        <v>4</v>
      </c>
      <c r="D972" s="56">
        <v>27.976399999999998</v>
      </c>
      <c r="E972" s="84">
        <v>2146</v>
      </c>
      <c r="F972" s="120">
        <v>314370</v>
      </c>
      <c r="G972" s="42">
        <v>100</v>
      </c>
      <c r="H972" s="51">
        <f t="shared" si="173"/>
        <v>314370</v>
      </c>
      <c r="I972" s="10">
        <f t="shared" si="172"/>
        <v>0</v>
      </c>
      <c r="J972" s="10">
        <f t="shared" si="174"/>
        <v>146.49114631873252</v>
      </c>
      <c r="K972" s="10">
        <f t="shared" si="175"/>
        <v>638.92216127360564</v>
      </c>
      <c r="L972" s="10">
        <f t="shared" si="176"/>
        <v>1086693.0092610267</v>
      </c>
      <c r="M972" s="10"/>
      <c r="N972" s="73">
        <f t="shared" si="171"/>
        <v>1086693.0092610267</v>
      </c>
    </row>
    <row r="973" spans="1:14" x14ac:dyDescent="0.25">
      <c r="A973" s="68"/>
      <c r="B973" s="52" t="s">
        <v>382</v>
      </c>
      <c r="C973" s="36">
        <v>4</v>
      </c>
      <c r="D973" s="56">
        <v>21.558200000000003</v>
      </c>
      <c r="E973" s="84">
        <v>1712</v>
      </c>
      <c r="F973" s="120">
        <v>276830</v>
      </c>
      <c r="G973" s="42">
        <v>100</v>
      </c>
      <c r="H973" s="51">
        <f t="shared" si="173"/>
        <v>276830</v>
      </c>
      <c r="I973" s="10">
        <f t="shared" si="172"/>
        <v>0</v>
      </c>
      <c r="J973" s="10">
        <f t="shared" si="174"/>
        <v>161.69976635514018</v>
      </c>
      <c r="K973" s="10">
        <f t="shared" si="175"/>
        <v>623.71354123719789</v>
      </c>
      <c r="L973" s="10">
        <f t="shared" si="176"/>
        <v>1002857.3603170697</v>
      </c>
      <c r="M973" s="10"/>
      <c r="N973" s="73">
        <f t="shared" si="171"/>
        <v>1002857.3603170697</v>
      </c>
    </row>
    <row r="974" spans="1:14" x14ac:dyDescent="0.25">
      <c r="A974" s="68"/>
      <c r="B974" s="52" t="s">
        <v>664</v>
      </c>
      <c r="C974" s="36">
        <v>4</v>
      </c>
      <c r="D974" s="56">
        <v>51.505799999999994</v>
      </c>
      <c r="E974" s="84">
        <v>4286</v>
      </c>
      <c r="F974" s="120">
        <v>831780</v>
      </c>
      <c r="G974" s="42">
        <v>100</v>
      </c>
      <c r="H974" s="51">
        <f t="shared" si="173"/>
        <v>831780</v>
      </c>
      <c r="I974" s="10">
        <f t="shared" si="172"/>
        <v>0</v>
      </c>
      <c r="J974" s="10">
        <f t="shared" si="174"/>
        <v>194.06906206252916</v>
      </c>
      <c r="K974" s="10">
        <f t="shared" si="175"/>
        <v>591.34424552980897</v>
      </c>
      <c r="L974" s="10">
        <f t="shared" si="176"/>
        <v>1327397.9422122117</v>
      </c>
      <c r="M974" s="10"/>
      <c r="N974" s="73">
        <f t="shared" si="171"/>
        <v>1327397.9422122117</v>
      </c>
    </row>
    <row r="975" spans="1:14" x14ac:dyDescent="0.25">
      <c r="A975" s="68"/>
      <c r="B975" s="52" t="s">
        <v>665</v>
      </c>
      <c r="C975" s="36">
        <v>4</v>
      </c>
      <c r="D975" s="56">
        <v>35.780799999999999</v>
      </c>
      <c r="E975" s="84">
        <v>2640</v>
      </c>
      <c r="F975" s="120">
        <v>459300</v>
      </c>
      <c r="G975" s="42">
        <v>100</v>
      </c>
      <c r="H975" s="51">
        <f t="shared" si="173"/>
        <v>459300</v>
      </c>
      <c r="I975" s="10">
        <f t="shared" si="172"/>
        <v>0</v>
      </c>
      <c r="J975" s="10">
        <f t="shared" si="174"/>
        <v>173.97727272727272</v>
      </c>
      <c r="K975" s="10">
        <f t="shared" si="175"/>
        <v>611.43603486506538</v>
      </c>
      <c r="L975" s="10">
        <f t="shared" si="176"/>
        <v>1129299.0456337961</v>
      </c>
      <c r="M975" s="10"/>
      <c r="N975" s="73">
        <f t="shared" si="171"/>
        <v>1129299.0456337961</v>
      </c>
    </row>
    <row r="976" spans="1:14" x14ac:dyDescent="0.25">
      <c r="A976" s="68"/>
      <c r="B976" s="52" t="s">
        <v>666</v>
      </c>
      <c r="C976" s="36">
        <v>4</v>
      </c>
      <c r="D976" s="56">
        <v>16.7667</v>
      </c>
      <c r="E976" s="84">
        <v>907</v>
      </c>
      <c r="F976" s="120">
        <v>161910</v>
      </c>
      <c r="G976" s="42">
        <v>100</v>
      </c>
      <c r="H976" s="51">
        <f t="shared" si="173"/>
        <v>161910</v>
      </c>
      <c r="I976" s="10">
        <f t="shared" si="172"/>
        <v>0</v>
      </c>
      <c r="J976" s="10">
        <f t="shared" si="174"/>
        <v>178.51157662624036</v>
      </c>
      <c r="K976" s="10">
        <f t="shared" si="175"/>
        <v>606.90173096609783</v>
      </c>
      <c r="L976" s="10">
        <f t="shared" si="176"/>
        <v>882293.2032938943</v>
      </c>
      <c r="M976" s="10"/>
      <c r="N976" s="73">
        <f t="shared" si="171"/>
        <v>882293.2032938943</v>
      </c>
    </row>
    <row r="977" spans="1:14" x14ac:dyDescent="0.25">
      <c r="A977" s="68"/>
      <c r="B977" s="52" t="s">
        <v>667</v>
      </c>
      <c r="C977" s="36">
        <v>4</v>
      </c>
      <c r="D977" s="56">
        <v>22.511600000000001</v>
      </c>
      <c r="E977" s="84">
        <v>793</v>
      </c>
      <c r="F977" s="120">
        <v>127510</v>
      </c>
      <c r="G977" s="42">
        <v>100</v>
      </c>
      <c r="H977" s="51">
        <f t="shared" si="173"/>
        <v>127510</v>
      </c>
      <c r="I977" s="10">
        <f t="shared" si="172"/>
        <v>0</v>
      </c>
      <c r="J977" s="10">
        <f t="shared" si="174"/>
        <v>160.79445145018914</v>
      </c>
      <c r="K977" s="10">
        <f t="shared" si="175"/>
        <v>624.61885614214896</v>
      </c>
      <c r="L977" s="10">
        <f t="shared" si="176"/>
        <v>908654.74743368023</v>
      </c>
      <c r="M977" s="10"/>
      <c r="N977" s="73">
        <f t="shared" si="171"/>
        <v>908654.74743368023</v>
      </c>
    </row>
    <row r="978" spans="1:14" x14ac:dyDescent="0.25">
      <c r="A978" s="68"/>
      <c r="B978" s="52" t="s">
        <v>668</v>
      </c>
      <c r="C978" s="36">
        <v>4</v>
      </c>
      <c r="D978" s="56">
        <v>19.376600000000003</v>
      </c>
      <c r="E978" s="84">
        <v>990</v>
      </c>
      <c r="F978" s="120">
        <v>223860</v>
      </c>
      <c r="G978" s="42">
        <v>100</v>
      </c>
      <c r="H978" s="51">
        <f t="shared" si="173"/>
        <v>223860</v>
      </c>
      <c r="I978" s="10">
        <f t="shared" si="172"/>
        <v>0</v>
      </c>
      <c r="J978" s="10">
        <f t="shared" si="174"/>
        <v>226.12121212121212</v>
      </c>
      <c r="K978" s="10">
        <f t="shared" si="175"/>
        <v>559.292095471126</v>
      </c>
      <c r="L978" s="10">
        <f t="shared" si="176"/>
        <v>841195.53570664744</v>
      </c>
      <c r="M978" s="10"/>
      <c r="N978" s="73">
        <f t="shared" si="171"/>
        <v>841195.53570664744</v>
      </c>
    </row>
    <row r="979" spans="1:14" x14ac:dyDescent="0.25">
      <c r="A979" s="68"/>
      <c r="B979" s="52" t="s">
        <v>849</v>
      </c>
      <c r="C979" s="36">
        <v>4</v>
      </c>
      <c r="D979" s="56">
        <v>21.063299999999998</v>
      </c>
      <c r="E979" s="84">
        <v>1761</v>
      </c>
      <c r="F979" s="120">
        <v>297660</v>
      </c>
      <c r="G979" s="42">
        <v>100</v>
      </c>
      <c r="H979" s="51">
        <f t="shared" si="173"/>
        <v>297660</v>
      </c>
      <c r="I979" s="10">
        <f t="shared" si="172"/>
        <v>0</v>
      </c>
      <c r="J979" s="10">
        <f t="shared" si="174"/>
        <v>169.02896081771721</v>
      </c>
      <c r="K979" s="10">
        <f t="shared" si="175"/>
        <v>616.38434677462089</v>
      </c>
      <c r="L979" s="10">
        <f t="shared" si="176"/>
        <v>997735.95596861595</v>
      </c>
      <c r="M979" s="10"/>
      <c r="N979" s="73">
        <f t="shared" si="171"/>
        <v>997735.95596861595</v>
      </c>
    </row>
    <row r="980" spans="1:14" s="32" customFormat="1" x14ac:dyDescent="0.25">
      <c r="A980" s="68"/>
      <c r="B980" s="52" t="s">
        <v>850</v>
      </c>
      <c r="C980" s="36">
        <v>4</v>
      </c>
      <c r="D980" s="56">
        <v>34.643000000000001</v>
      </c>
      <c r="E980" s="84">
        <v>2587</v>
      </c>
      <c r="F980" s="121">
        <v>2604810</v>
      </c>
      <c r="G980" s="42">
        <v>100</v>
      </c>
      <c r="H980" s="51">
        <f t="shared" si="173"/>
        <v>2604810</v>
      </c>
      <c r="I980" s="51">
        <f t="shared" si="172"/>
        <v>0</v>
      </c>
      <c r="J980" s="51">
        <f t="shared" si="174"/>
        <v>1006.8844221105528</v>
      </c>
      <c r="K980" s="51">
        <f t="shared" si="175"/>
        <v>-221.47111451821468</v>
      </c>
      <c r="L980" s="51">
        <f t="shared" si="176"/>
        <v>379107.53568537434</v>
      </c>
      <c r="M980" s="51"/>
      <c r="N980" s="126">
        <f t="shared" si="171"/>
        <v>379107.53568537434</v>
      </c>
    </row>
    <row r="981" spans="1:14" x14ac:dyDescent="0.25">
      <c r="A981" s="68"/>
      <c r="B981" s="52" t="s">
        <v>669</v>
      </c>
      <c r="C981" s="36">
        <v>4</v>
      </c>
      <c r="D981" s="56">
        <v>29.909899999999997</v>
      </c>
      <c r="E981" s="84">
        <v>2280</v>
      </c>
      <c r="F981" s="120">
        <v>361720</v>
      </c>
      <c r="G981" s="42">
        <v>100</v>
      </c>
      <c r="H981" s="51">
        <f t="shared" si="173"/>
        <v>361720</v>
      </c>
      <c r="I981" s="10">
        <f t="shared" si="172"/>
        <v>0</v>
      </c>
      <c r="J981" s="10">
        <f t="shared" si="174"/>
        <v>158.64912280701753</v>
      </c>
      <c r="K981" s="10">
        <f t="shared" si="175"/>
        <v>626.76418478532059</v>
      </c>
      <c r="L981" s="10">
        <f t="shared" si="176"/>
        <v>1092005.4728590436</v>
      </c>
      <c r="M981" s="10"/>
      <c r="N981" s="73">
        <f t="shared" si="171"/>
        <v>1092005.4728590436</v>
      </c>
    </row>
    <row r="982" spans="1:14" x14ac:dyDescent="0.25">
      <c r="A982" s="68"/>
      <c r="B982" s="52" t="s">
        <v>670</v>
      </c>
      <c r="C982" s="36">
        <v>4</v>
      </c>
      <c r="D982" s="56">
        <v>22.201699999999999</v>
      </c>
      <c r="E982" s="84">
        <v>1706</v>
      </c>
      <c r="F982" s="120">
        <v>319300</v>
      </c>
      <c r="G982" s="42">
        <v>100</v>
      </c>
      <c r="H982" s="51">
        <f t="shared" si="173"/>
        <v>319300</v>
      </c>
      <c r="I982" s="10">
        <f t="shared" si="172"/>
        <v>0</v>
      </c>
      <c r="J982" s="10">
        <f t="shared" si="174"/>
        <v>187.16295427901525</v>
      </c>
      <c r="K982" s="10">
        <f t="shared" si="175"/>
        <v>598.25035331332288</v>
      </c>
      <c r="L982" s="10">
        <f t="shared" si="176"/>
        <v>973262.19372183515</v>
      </c>
      <c r="M982" s="10"/>
      <c r="N982" s="73">
        <f t="shared" si="171"/>
        <v>973262.19372183515</v>
      </c>
    </row>
    <row r="983" spans="1:14" x14ac:dyDescent="0.25">
      <c r="A983" s="68"/>
      <c r="B983" s="52" t="s">
        <v>901</v>
      </c>
      <c r="C983" s="36">
        <v>3</v>
      </c>
      <c r="D983" s="56">
        <v>46.934199999999997</v>
      </c>
      <c r="E983" s="84">
        <v>8292</v>
      </c>
      <c r="F983" s="120">
        <v>11244580</v>
      </c>
      <c r="G983" s="42">
        <v>50</v>
      </c>
      <c r="H983" s="51">
        <f t="shared" si="173"/>
        <v>5622290</v>
      </c>
      <c r="I983" s="10">
        <f t="shared" si="172"/>
        <v>5622290</v>
      </c>
      <c r="J983" s="10">
        <f t="shared" si="174"/>
        <v>1356.0757356488182</v>
      </c>
      <c r="K983" s="10">
        <f t="shared" si="175"/>
        <v>-570.66242805648005</v>
      </c>
      <c r="L983" s="10">
        <f t="shared" si="176"/>
        <v>1024785.2752601042</v>
      </c>
      <c r="M983" s="10"/>
      <c r="N983" s="73">
        <f t="shared" si="171"/>
        <v>1024785.2752601042</v>
      </c>
    </row>
    <row r="984" spans="1:14" x14ac:dyDescent="0.25">
      <c r="A984" s="68"/>
      <c r="B984" s="52" t="s">
        <v>671</v>
      </c>
      <c r="C984" s="36">
        <v>4</v>
      </c>
      <c r="D984" s="56">
        <v>35.431699999999999</v>
      </c>
      <c r="E984" s="84">
        <v>1602</v>
      </c>
      <c r="F984" s="120">
        <v>298770</v>
      </c>
      <c r="G984" s="42">
        <v>100</v>
      </c>
      <c r="H984" s="51">
        <f t="shared" si="173"/>
        <v>298770</v>
      </c>
      <c r="I984" s="10">
        <f t="shared" si="172"/>
        <v>0</v>
      </c>
      <c r="J984" s="10">
        <f t="shared" si="174"/>
        <v>186.49812734082397</v>
      </c>
      <c r="K984" s="10">
        <f t="shared" si="175"/>
        <v>598.91518025151413</v>
      </c>
      <c r="L984" s="10">
        <f t="shared" si="176"/>
        <v>1002247.4495164552</v>
      </c>
      <c r="M984" s="10"/>
      <c r="N984" s="73">
        <f t="shared" si="171"/>
        <v>1002247.4495164552</v>
      </c>
    </row>
    <row r="985" spans="1:14" x14ac:dyDescent="0.25">
      <c r="A985" s="68"/>
      <c r="B985" s="52" t="s">
        <v>672</v>
      </c>
      <c r="C985" s="36">
        <v>4</v>
      </c>
      <c r="D985" s="56">
        <v>23.691500000000005</v>
      </c>
      <c r="E985" s="84">
        <v>1639</v>
      </c>
      <c r="F985" s="120">
        <v>248480</v>
      </c>
      <c r="G985" s="42">
        <v>100</v>
      </c>
      <c r="H985" s="51">
        <f t="shared" si="173"/>
        <v>248480</v>
      </c>
      <c r="I985" s="10">
        <f t="shared" si="172"/>
        <v>0</v>
      </c>
      <c r="J985" s="10">
        <f t="shared" si="174"/>
        <v>151.60463697376449</v>
      </c>
      <c r="K985" s="10">
        <f t="shared" si="175"/>
        <v>633.80867061857361</v>
      </c>
      <c r="L985" s="10">
        <f t="shared" si="176"/>
        <v>1013633.7608681194</v>
      </c>
      <c r="M985" s="10"/>
      <c r="N985" s="73">
        <f t="shared" si="171"/>
        <v>1013633.7608681194</v>
      </c>
    </row>
    <row r="986" spans="1:14" x14ac:dyDescent="0.25">
      <c r="A986" s="68"/>
      <c r="B986" s="52" t="s">
        <v>797</v>
      </c>
      <c r="C986" s="36">
        <v>4</v>
      </c>
      <c r="D986" s="56">
        <v>17.011099999999999</v>
      </c>
      <c r="E986" s="84">
        <v>1243</v>
      </c>
      <c r="F986" s="120">
        <v>181030</v>
      </c>
      <c r="G986" s="42">
        <v>100</v>
      </c>
      <c r="H986" s="51">
        <f t="shared" si="173"/>
        <v>181030</v>
      </c>
      <c r="I986" s="10">
        <f t="shared" si="172"/>
        <v>0</v>
      </c>
      <c r="J986" s="10">
        <f t="shared" si="174"/>
        <v>145.63958165728079</v>
      </c>
      <c r="K986" s="10">
        <f t="shared" si="175"/>
        <v>639.77372593505731</v>
      </c>
      <c r="L986" s="10">
        <f t="shared" si="176"/>
        <v>958742.91479371069</v>
      </c>
      <c r="M986" s="10"/>
      <c r="N986" s="73">
        <f t="shared" si="171"/>
        <v>958742.91479371069</v>
      </c>
    </row>
    <row r="987" spans="1:14" x14ac:dyDescent="0.25">
      <c r="A987" s="68"/>
      <c r="B987" s="52" t="s">
        <v>673</v>
      </c>
      <c r="C987" s="36">
        <v>4</v>
      </c>
      <c r="D987" s="56">
        <v>32.879899999999999</v>
      </c>
      <c r="E987" s="84">
        <v>2946</v>
      </c>
      <c r="F987" s="120">
        <v>500840</v>
      </c>
      <c r="G987" s="42">
        <v>100</v>
      </c>
      <c r="H987" s="51">
        <f t="shared" si="173"/>
        <v>500840</v>
      </c>
      <c r="I987" s="10">
        <f t="shared" si="172"/>
        <v>0</v>
      </c>
      <c r="J987" s="10">
        <f t="shared" si="174"/>
        <v>170.00678886625934</v>
      </c>
      <c r="K987" s="10">
        <f t="shared" si="175"/>
        <v>615.40651872607873</v>
      </c>
      <c r="L987" s="10">
        <f t="shared" si="176"/>
        <v>1158172.8157079418</v>
      </c>
      <c r="M987" s="10"/>
      <c r="N987" s="73">
        <f t="shared" si="171"/>
        <v>1158172.8157079418</v>
      </c>
    </row>
    <row r="988" spans="1:14" x14ac:dyDescent="0.25">
      <c r="A988" s="68"/>
      <c r="B988" s="52" t="s">
        <v>674</v>
      </c>
      <c r="C988" s="36">
        <v>4</v>
      </c>
      <c r="D988" s="56">
        <v>27.189</v>
      </c>
      <c r="E988" s="84">
        <v>738</v>
      </c>
      <c r="F988" s="120">
        <v>170010</v>
      </c>
      <c r="G988" s="42">
        <v>100</v>
      </c>
      <c r="H988" s="51">
        <f t="shared" si="173"/>
        <v>170010</v>
      </c>
      <c r="I988" s="10">
        <f t="shared" si="172"/>
        <v>0</v>
      </c>
      <c r="J988" s="10">
        <f t="shared" si="174"/>
        <v>230.36585365853659</v>
      </c>
      <c r="K988" s="10">
        <f t="shared" si="175"/>
        <v>555.04745393380153</v>
      </c>
      <c r="L988" s="10">
        <f t="shared" si="176"/>
        <v>832339.54402192845</v>
      </c>
      <c r="M988" s="10"/>
      <c r="N988" s="73">
        <f t="shared" si="171"/>
        <v>832339.54402192845</v>
      </c>
    </row>
    <row r="989" spans="1:14" x14ac:dyDescent="0.25">
      <c r="A989" s="68"/>
      <c r="B989" s="4"/>
      <c r="C989" s="4"/>
      <c r="D989" s="56">
        <v>0</v>
      </c>
      <c r="E989" s="86"/>
      <c r="F989" s="74"/>
      <c r="G989" s="42"/>
      <c r="H989" s="74"/>
      <c r="I989" s="75"/>
      <c r="J989" s="75"/>
      <c r="K989" s="10"/>
      <c r="L989" s="10"/>
      <c r="M989" s="10"/>
      <c r="N989" s="73"/>
    </row>
    <row r="990" spans="1:14" x14ac:dyDescent="0.25">
      <c r="A990" s="71" t="s">
        <v>675</v>
      </c>
      <c r="B990" s="44" t="s">
        <v>2</v>
      </c>
      <c r="C990" s="45"/>
      <c r="D990" s="3">
        <v>1082.6210999999998</v>
      </c>
      <c r="E990" s="87">
        <f>E991</f>
        <v>104011</v>
      </c>
      <c r="F990" s="38">
        <v>0</v>
      </c>
      <c r="G990" s="42"/>
      <c r="H990" s="38">
        <f>H992</f>
        <v>13975595</v>
      </c>
      <c r="I990" s="8">
        <f>I992</f>
        <v>-13975595</v>
      </c>
      <c r="J990" s="8"/>
      <c r="K990" s="10"/>
      <c r="L990" s="10"/>
      <c r="M990" s="9">
        <f>M992</f>
        <v>44927962.073396713</v>
      </c>
      <c r="N990" s="69">
        <f t="shared" si="171"/>
        <v>44927962.073396713</v>
      </c>
    </row>
    <row r="991" spans="1:14" x14ac:dyDescent="0.25">
      <c r="A991" s="71" t="s">
        <v>675</v>
      </c>
      <c r="B991" s="44" t="s">
        <v>3</v>
      </c>
      <c r="C991" s="45"/>
      <c r="D991" s="3">
        <v>1082.6210999999998</v>
      </c>
      <c r="E991" s="87">
        <f>SUM(E993:E1025)</f>
        <v>104011</v>
      </c>
      <c r="F991" s="38">
        <f>SUM(F993:F1025)</f>
        <v>74459050</v>
      </c>
      <c r="G991" s="42"/>
      <c r="H991" s="38">
        <f>SUM(H993:H1025)</f>
        <v>46507860</v>
      </c>
      <c r="I991" s="8">
        <f>SUM(I993:I1025)</f>
        <v>27951190</v>
      </c>
      <c r="J991" s="8"/>
      <c r="K991" s="10"/>
      <c r="L991" s="8">
        <f>SUM(L993:L1025)</f>
        <v>35717168.234972395</v>
      </c>
      <c r="M991" s="10"/>
      <c r="N991" s="69">
        <f t="shared" si="171"/>
        <v>35717168.234972395</v>
      </c>
    </row>
    <row r="992" spans="1:14" x14ac:dyDescent="0.25">
      <c r="A992" s="68"/>
      <c r="B992" s="52" t="s">
        <v>26</v>
      </c>
      <c r="C992" s="36">
        <v>2</v>
      </c>
      <c r="D992" s="5">
        <v>0</v>
      </c>
      <c r="E992" s="90"/>
      <c r="F992" s="51">
        <v>0</v>
      </c>
      <c r="G992" s="42">
        <v>25</v>
      </c>
      <c r="H992" s="51">
        <f>F1022*G992/100</f>
        <v>13975595</v>
      </c>
      <c r="I992" s="10">
        <f t="shared" ref="I992:I1025" si="177">F992-H992</f>
        <v>-13975595</v>
      </c>
      <c r="J992" s="10"/>
      <c r="K992" s="10"/>
      <c r="L992" s="10"/>
      <c r="M992" s="10">
        <f>($L$7*$L$8*E990/$L$10)+($L$7*$L$9*D990/$L$11)</f>
        <v>44927962.073396713</v>
      </c>
      <c r="N992" s="73">
        <f t="shared" si="171"/>
        <v>44927962.073396713</v>
      </c>
    </row>
    <row r="993" spans="1:14" x14ac:dyDescent="0.25">
      <c r="A993" s="68"/>
      <c r="B993" s="52" t="s">
        <v>676</v>
      </c>
      <c r="C993" s="36">
        <v>4</v>
      </c>
      <c r="D993" s="56">
        <v>21.037700000000001</v>
      </c>
      <c r="E993" s="84">
        <v>981</v>
      </c>
      <c r="F993" s="120">
        <v>231150</v>
      </c>
      <c r="G993" s="42">
        <v>100</v>
      </c>
      <c r="H993" s="51">
        <f t="shared" ref="H993:H1025" si="178">F993*G993/100</f>
        <v>231150</v>
      </c>
      <c r="I993" s="10">
        <f t="shared" si="177"/>
        <v>0</v>
      </c>
      <c r="J993" s="10">
        <f t="shared" ref="J993:J1025" si="179">F993/E993</f>
        <v>235.62691131498471</v>
      </c>
      <c r="K993" s="10">
        <f t="shared" ref="K993:K1025" si="180">$J$11*$J$19-J993</f>
        <v>549.78639627735345</v>
      </c>
      <c r="L993" s="10">
        <f t="shared" ref="L993:L1025" si="181">IF(K993&gt;0,$J$7*$J$8*(K993/$K$19),0)+$J$7*$J$9*(E993/$E$19)+$J$7*$J$10*(D993/$D$19)</f>
        <v>833644.54841961735</v>
      </c>
      <c r="M993" s="10"/>
      <c r="N993" s="73">
        <f t="shared" si="171"/>
        <v>833644.54841961735</v>
      </c>
    </row>
    <row r="994" spans="1:14" x14ac:dyDescent="0.25">
      <c r="A994" s="68"/>
      <c r="B994" s="52" t="s">
        <v>262</v>
      </c>
      <c r="C994" s="36">
        <v>4</v>
      </c>
      <c r="D994" s="56">
        <v>23.1798</v>
      </c>
      <c r="E994" s="84">
        <v>1081</v>
      </c>
      <c r="F994" s="120">
        <v>214500</v>
      </c>
      <c r="G994" s="42">
        <v>100</v>
      </c>
      <c r="H994" s="51">
        <f t="shared" si="178"/>
        <v>214500</v>
      </c>
      <c r="I994" s="10">
        <f t="shared" si="177"/>
        <v>0</v>
      </c>
      <c r="J994" s="10">
        <f t="shared" si="179"/>
        <v>198.42738205365401</v>
      </c>
      <c r="K994" s="10">
        <f t="shared" si="180"/>
        <v>586.98592553868411</v>
      </c>
      <c r="L994" s="10">
        <f t="shared" si="181"/>
        <v>895774.7102252302</v>
      </c>
      <c r="M994" s="10"/>
      <c r="N994" s="73">
        <f t="shared" si="171"/>
        <v>895774.7102252302</v>
      </c>
    </row>
    <row r="995" spans="1:14" x14ac:dyDescent="0.25">
      <c r="A995" s="68"/>
      <c r="B995" s="52" t="s">
        <v>677</v>
      </c>
      <c r="C995" s="36">
        <v>4</v>
      </c>
      <c r="D995" s="56">
        <v>33.328400000000002</v>
      </c>
      <c r="E995" s="84">
        <v>1459</v>
      </c>
      <c r="F995" s="120">
        <v>343050</v>
      </c>
      <c r="G995" s="42">
        <v>100</v>
      </c>
      <c r="H995" s="51">
        <f t="shared" si="178"/>
        <v>343050</v>
      </c>
      <c r="I995" s="10">
        <f t="shared" si="177"/>
        <v>0</v>
      </c>
      <c r="J995" s="10">
        <f t="shared" si="179"/>
        <v>235.12679917751885</v>
      </c>
      <c r="K995" s="10">
        <f t="shared" si="180"/>
        <v>550.28650841481931</v>
      </c>
      <c r="L995" s="10">
        <f t="shared" si="181"/>
        <v>921787.089276243</v>
      </c>
      <c r="M995" s="10"/>
      <c r="N995" s="73">
        <f t="shared" si="171"/>
        <v>921787.089276243</v>
      </c>
    </row>
    <row r="996" spans="1:14" x14ac:dyDescent="0.25">
      <c r="A996" s="68"/>
      <c r="B996" s="52" t="s">
        <v>678</v>
      </c>
      <c r="C996" s="36">
        <v>4</v>
      </c>
      <c r="D996" s="56">
        <v>20.331499999999998</v>
      </c>
      <c r="E996" s="84">
        <v>1254</v>
      </c>
      <c r="F996" s="120">
        <v>197270</v>
      </c>
      <c r="G996" s="42">
        <v>100</v>
      </c>
      <c r="H996" s="51">
        <f t="shared" si="178"/>
        <v>197270</v>
      </c>
      <c r="I996" s="10">
        <f t="shared" si="177"/>
        <v>0</v>
      </c>
      <c r="J996" s="10">
        <f t="shared" si="179"/>
        <v>157.31259968102074</v>
      </c>
      <c r="K996" s="10">
        <f t="shared" si="180"/>
        <v>628.10070791131739</v>
      </c>
      <c r="L996" s="10">
        <f t="shared" si="181"/>
        <v>955627.45527222659</v>
      </c>
      <c r="M996" s="10"/>
      <c r="N996" s="73">
        <f t="shared" si="171"/>
        <v>955627.45527222659</v>
      </c>
    </row>
    <row r="997" spans="1:14" x14ac:dyDescent="0.25">
      <c r="A997" s="68"/>
      <c r="B997" s="52" t="s">
        <v>679</v>
      </c>
      <c r="C997" s="36">
        <v>4</v>
      </c>
      <c r="D997" s="56">
        <v>25.04</v>
      </c>
      <c r="E997" s="84">
        <v>2124</v>
      </c>
      <c r="F997" s="120">
        <v>272440</v>
      </c>
      <c r="G997" s="42">
        <v>100</v>
      </c>
      <c r="H997" s="51">
        <f t="shared" si="178"/>
        <v>272440</v>
      </c>
      <c r="I997" s="10">
        <f t="shared" si="177"/>
        <v>0</v>
      </c>
      <c r="J997" s="10">
        <f t="shared" si="179"/>
        <v>128.26741996233523</v>
      </c>
      <c r="K997" s="10">
        <f t="shared" si="180"/>
        <v>657.1458876300029</v>
      </c>
      <c r="L997" s="10">
        <f t="shared" si="181"/>
        <v>1097714.5745369503</v>
      </c>
      <c r="M997" s="10"/>
      <c r="N997" s="73">
        <f t="shared" si="171"/>
        <v>1097714.5745369503</v>
      </c>
    </row>
    <row r="998" spans="1:14" x14ac:dyDescent="0.25">
      <c r="A998" s="68"/>
      <c r="B998" s="52" t="s">
        <v>851</v>
      </c>
      <c r="C998" s="36">
        <v>4</v>
      </c>
      <c r="D998" s="56">
        <v>24.7498</v>
      </c>
      <c r="E998" s="84">
        <v>1756</v>
      </c>
      <c r="F998" s="120">
        <v>335060</v>
      </c>
      <c r="G998" s="42">
        <v>100</v>
      </c>
      <c r="H998" s="51">
        <f t="shared" si="178"/>
        <v>335060</v>
      </c>
      <c r="I998" s="10">
        <f t="shared" si="177"/>
        <v>0</v>
      </c>
      <c r="J998" s="10">
        <f t="shared" si="179"/>
        <v>190.80865603644648</v>
      </c>
      <c r="K998" s="10">
        <f t="shared" si="180"/>
        <v>594.60465155589168</v>
      </c>
      <c r="L998" s="10">
        <f t="shared" si="181"/>
        <v>981748.26079323678</v>
      </c>
      <c r="M998" s="10"/>
      <c r="N998" s="73">
        <f t="shared" si="171"/>
        <v>981748.26079323678</v>
      </c>
    </row>
    <row r="999" spans="1:14" x14ac:dyDescent="0.25">
      <c r="A999" s="68"/>
      <c r="B999" s="52" t="s">
        <v>680</v>
      </c>
      <c r="C999" s="36">
        <v>4</v>
      </c>
      <c r="D999" s="56">
        <v>33.558999999999997</v>
      </c>
      <c r="E999" s="84">
        <v>1850</v>
      </c>
      <c r="F999" s="120">
        <v>402210</v>
      </c>
      <c r="G999" s="42">
        <v>100</v>
      </c>
      <c r="H999" s="51">
        <f t="shared" si="178"/>
        <v>402210</v>
      </c>
      <c r="I999" s="10">
        <f t="shared" si="177"/>
        <v>0</v>
      </c>
      <c r="J999" s="10">
        <f t="shared" si="179"/>
        <v>217.4108108108108</v>
      </c>
      <c r="K999" s="10">
        <f t="shared" si="180"/>
        <v>568.00249678152727</v>
      </c>
      <c r="L999" s="10">
        <f t="shared" si="181"/>
        <v>985697.3436600063</v>
      </c>
      <c r="M999" s="10"/>
      <c r="N999" s="73">
        <f t="shared" si="171"/>
        <v>985697.3436600063</v>
      </c>
    </row>
    <row r="1000" spans="1:14" x14ac:dyDescent="0.25">
      <c r="A1000" s="68"/>
      <c r="B1000" s="52" t="s">
        <v>681</v>
      </c>
      <c r="C1000" s="36">
        <v>4</v>
      </c>
      <c r="D1000" s="56">
        <v>28.676200000000001</v>
      </c>
      <c r="E1000" s="84">
        <v>1742</v>
      </c>
      <c r="F1000" s="120">
        <v>369290</v>
      </c>
      <c r="G1000" s="42">
        <v>100</v>
      </c>
      <c r="H1000" s="51">
        <f t="shared" si="178"/>
        <v>369290</v>
      </c>
      <c r="I1000" s="10">
        <f t="shared" si="177"/>
        <v>0</v>
      </c>
      <c r="J1000" s="10">
        <f t="shared" si="179"/>
        <v>211.99196326061997</v>
      </c>
      <c r="K1000" s="10">
        <f t="shared" si="180"/>
        <v>573.42134433171816</v>
      </c>
      <c r="L1000" s="10">
        <f t="shared" si="181"/>
        <v>966234.80468737963</v>
      </c>
      <c r="M1000" s="10"/>
      <c r="N1000" s="73">
        <f t="shared" si="171"/>
        <v>966234.80468737963</v>
      </c>
    </row>
    <row r="1001" spans="1:14" x14ac:dyDescent="0.25">
      <c r="A1001" s="68"/>
      <c r="B1001" s="52" t="s">
        <v>682</v>
      </c>
      <c r="C1001" s="36">
        <v>4</v>
      </c>
      <c r="D1001" s="56">
        <v>35.6203</v>
      </c>
      <c r="E1001" s="84">
        <v>2447</v>
      </c>
      <c r="F1001" s="120">
        <v>538300</v>
      </c>
      <c r="G1001" s="42">
        <v>100</v>
      </c>
      <c r="H1001" s="51">
        <f t="shared" si="178"/>
        <v>538300</v>
      </c>
      <c r="I1001" s="10">
        <f t="shared" si="177"/>
        <v>0</v>
      </c>
      <c r="J1001" s="10">
        <f t="shared" si="179"/>
        <v>219.98365345320801</v>
      </c>
      <c r="K1001" s="10">
        <f t="shared" si="180"/>
        <v>565.42965413913009</v>
      </c>
      <c r="L1001" s="10">
        <f t="shared" si="181"/>
        <v>1052447.1497296654</v>
      </c>
      <c r="M1001" s="10"/>
      <c r="N1001" s="73">
        <f t="shared" si="171"/>
        <v>1052447.1497296654</v>
      </c>
    </row>
    <row r="1002" spans="1:14" x14ac:dyDescent="0.25">
      <c r="A1002" s="68"/>
      <c r="B1002" s="52" t="s">
        <v>852</v>
      </c>
      <c r="C1002" s="36">
        <v>4</v>
      </c>
      <c r="D1002" s="56">
        <v>22.1511</v>
      </c>
      <c r="E1002" s="84">
        <v>1124</v>
      </c>
      <c r="F1002" s="120">
        <v>169180</v>
      </c>
      <c r="G1002" s="42">
        <v>100</v>
      </c>
      <c r="H1002" s="51">
        <f t="shared" si="178"/>
        <v>169180</v>
      </c>
      <c r="I1002" s="10">
        <f t="shared" si="177"/>
        <v>0</v>
      </c>
      <c r="J1002" s="10">
        <f t="shared" si="179"/>
        <v>150.51601423487546</v>
      </c>
      <c r="K1002" s="10">
        <f t="shared" si="180"/>
        <v>634.89729335746267</v>
      </c>
      <c r="L1002" s="10">
        <f t="shared" si="181"/>
        <v>955387.56296821637</v>
      </c>
      <c r="M1002" s="10"/>
      <c r="N1002" s="73">
        <f t="shared" si="171"/>
        <v>955387.56296821637</v>
      </c>
    </row>
    <row r="1003" spans="1:14" x14ac:dyDescent="0.25">
      <c r="A1003" s="68"/>
      <c r="B1003" s="52" t="s">
        <v>683</v>
      </c>
      <c r="C1003" s="36">
        <v>4</v>
      </c>
      <c r="D1003" s="56">
        <v>39.122799999999998</v>
      </c>
      <c r="E1003" s="84">
        <v>2006</v>
      </c>
      <c r="F1003" s="120">
        <v>483130</v>
      </c>
      <c r="G1003" s="42">
        <v>100</v>
      </c>
      <c r="H1003" s="51">
        <f t="shared" si="178"/>
        <v>483130</v>
      </c>
      <c r="I1003" s="10">
        <f t="shared" si="177"/>
        <v>0</v>
      </c>
      <c r="J1003" s="10">
        <f t="shared" si="179"/>
        <v>240.84247258225324</v>
      </c>
      <c r="K1003" s="10">
        <f t="shared" si="180"/>
        <v>544.57083501008492</v>
      </c>
      <c r="L1003" s="10">
        <f t="shared" si="181"/>
        <v>990473.18373999116</v>
      </c>
      <c r="M1003" s="10"/>
      <c r="N1003" s="73">
        <f t="shared" si="171"/>
        <v>990473.18373999116</v>
      </c>
    </row>
    <row r="1004" spans="1:14" x14ac:dyDescent="0.25">
      <c r="A1004" s="68"/>
      <c r="B1004" s="52" t="s">
        <v>684</v>
      </c>
      <c r="C1004" s="36">
        <v>4</v>
      </c>
      <c r="D1004" s="56">
        <v>19.480999999999998</v>
      </c>
      <c r="E1004" s="84">
        <v>984</v>
      </c>
      <c r="F1004" s="120">
        <v>167360</v>
      </c>
      <c r="G1004" s="42">
        <v>100</v>
      </c>
      <c r="H1004" s="51">
        <f t="shared" si="178"/>
        <v>167360</v>
      </c>
      <c r="I1004" s="10">
        <f t="shared" si="177"/>
        <v>0</v>
      </c>
      <c r="J1004" s="10">
        <f t="shared" si="179"/>
        <v>170.08130081300814</v>
      </c>
      <c r="K1004" s="10">
        <f t="shared" si="180"/>
        <v>615.33200677932996</v>
      </c>
      <c r="L1004" s="10">
        <f t="shared" si="181"/>
        <v>908793.76579013863</v>
      </c>
      <c r="M1004" s="10"/>
      <c r="N1004" s="73">
        <f t="shared" si="171"/>
        <v>908793.76579013863</v>
      </c>
    </row>
    <row r="1005" spans="1:14" x14ac:dyDescent="0.25">
      <c r="A1005" s="68"/>
      <c r="B1005" s="52" t="s">
        <v>853</v>
      </c>
      <c r="C1005" s="36">
        <v>4</v>
      </c>
      <c r="D1005" s="56">
        <v>29.972500000000004</v>
      </c>
      <c r="E1005" s="84">
        <v>3068</v>
      </c>
      <c r="F1005" s="120">
        <v>498240</v>
      </c>
      <c r="G1005" s="42">
        <v>100</v>
      </c>
      <c r="H1005" s="51">
        <f t="shared" si="178"/>
        <v>498240</v>
      </c>
      <c r="I1005" s="10">
        <f t="shared" si="177"/>
        <v>0</v>
      </c>
      <c r="J1005" s="10">
        <f t="shared" si="179"/>
        <v>162.39895697522817</v>
      </c>
      <c r="K1005" s="10">
        <f t="shared" si="180"/>
        <v>623.01435061710993</v>
      </c>
      <c r="L1005" s="10">
        <f t="shared" si="181"/>
        <v>1171788.7545070937</v>
      </c>
      <c r="M1005" s="10"/>
      <c r="N1005" s="73">
        <f t="shared" si="171"/>
        <v>1171788.7545070937</v>
      </c>
    </row>
    <row r="1006" spans="1:14" x14ac:dyDescent="0.25">
      <c r="A1006" s="68"/>
      <c r="B1006" s="52" t="s">
        <v>685</v>
      </c>
      <c r="C1006" s="36">
        <v>4</v>
      </c>
      <c r="D1006" s="56">
        <v>29.169099999999997</v>
      </c>
      <c r="E1006" s="84">
        <v>2023</v>
      </c>
      <c r="F1006" s="120">
        <v>386050</v>
      </c>
      <c r="G1006" s="42">
        <v>100</v>
      </c>
      <c r="H1006" s="51">
        <f t="shared" si="178"/>
        <v>386050</v>
      </c>
      <c r="I1006" s="10">
        <f t="shared" si="177"/>
        <v>0</v>
      </c>
      <c r="J1006" s="10">
        <f t="shared" si="179"/>
        <v>190.83044982698962</v>
      </c>
      <c r="K1006" s="10">
        <f t="shared" si="180"/>
        <v>594.58285776534854</v>
      </c>
      <c r="L1006" s="10">
        <f t="shared" si="181"/>
        <v>1023354.6031073336</v>
      </c>
      <c r="M1006" s="10"/>
      <c r="N1006" s="73">
        <f t="shared" si="171"/>
        <v>1023354.6031073336</v>
      </c>
    </row>
    <row r="1007" spans="1:14" x14ac:dyDescent="0.25">
      <c r="A1007" s="68"/>
      <c r="B1007" s="52" t="s">
        <v>686</v>
      </c>
      <c r="C1007" s="36">
        <v>4</v>
      </c>
      <c r="D1007" s="56">
        <v>43.889899999999997</v>
      </c>
      <c r="E1007" s="84">
        <v>1809</v>
      </c>
      <c r="F1007" s="120">
        <v>279540</v>
      </c>
      <c r="G1007" s="42">
        <v>100</v>
      </c>
      <c r="H1007" s="51">
        <f t="shared" si="178"/>
        <v>279540</v>
      </c>
      <c r="I1007" s="10">
        <f t="shared" si="177"/>
        <v>0</v>
      </c>
      <c r="J1007" s="10">
        <f t="shared" si="179"/>
        <v>154.5273631840796</v>
      </c>
      <c r="K1007" s="10">
        <f t="shared" si="180"/>
        <v>630.88594440825852</v>
      </c>
      <c r="L1007" s="10">
        <f t="shared" si="181"/>
        <v>1088219.7506426412</v>
      </c>
      <c r="M1007" s="10"/>
      <c r="N1007" s="73">
        <f t="shared" si="171"/>
        <v>1088219.7506426412</v>
      </c>
    </row>
    <row r="1008" spans="1:14" x14ac:dyDescent="0.25">
      <c r="A1008" s="68"/>
      <c r="B1008" s="52" t="s">
        <v>687</v>
      </c>
      <c r="C1008" s="36">
        <v>4</v>
      </c>
      <c r="D1008" s="56">
        <v>42.471999999999994</v>
      </c>
      <c r="E1008" s="84">
        <v>3148</v>
      </c>
      <c r="F1008" s="120">
        <v>497190</v>
      </c>
      <c r="G1008" s="42">
        <v>100</v>
      </c>
      <c r="H1008" s="51">
        <f t="shared" si="178"/>
        <v>497190</v>
      </c>
      <c r="I1008" s="10">
        <f t="shared" si="177"/>
        <v>0</v>
      </c>
      <c r="J1008" s="10">
        <f t="shared" si="179"/>
        <v>157.93837357052095</v>
      </c>
      <c r="K1008" s="10">
        <f t="shared" si="180"/>
        <v>627.47493402181715</v>
      </c>
      <c r="L1008" s="10">
        <f t="shared" si="181"/>
        <v>1222853.484618671</v>
      </c>
      <c r="M1008" s="10"/>
      <c r="N1008" s="73">
        <f t="shared" si="171"/>
        <v>1222853.484618671</v>
      </c>
    </row>
    <row r="1009" spans="1:14" x14ac:dyDescent="0.25">
      <c r="A1009" s="68"/>
      <c r="B1009" s="52" t="s">
        <v>688</v>
      </c>
      <c r="C1009" s="36">
        <v>4</v>
      </c>
      <c r="D1009" s="56">
        <v>37.261499999999998</v>
      </c>
      <c r="E1009" s="84">
        <v>4343</v>
      </c>
      <c r="F1009" s="120">
        <v>663040</v>
      </c>
      <c r="G1009" s="42">
        <v>100</v>
      </c>
      <c r="H1009" s="51">
        <f t="shared" si="178"/>
        <v>663040</v>
      </c>
      <c r="I1009" s="10">
        <f t="shared" si="177"/>
        <v>0</v>
      </c>
      <c r="J1009" s="10">
        <f t="shared" si="179"/>
        <v>152.6686622150587</v>
      </c>
      <c r="K1009" s="10">
        <f t="shared" si="180"/>
        <v>632.74464537727943</v>
      </c>
      <c r="L1009" s="10">
        <f t="shared" si="181"/>
        <v>1341371.669256927</v>
      </c>
      <c r="M1009" s="10"/>
      <c r="N1009" s="73">
        <f t="shared" si="171"/>
        <v>1341371.669256927</v>
      </c>
    </row>
    <row r="1010" spans="1:14" x14ac:dyDescent="0.25">
      <c r="A1010" s="68"/>
      <c r="B1010" s="52" t="s">
        <v>689</v>
      </c>
      <c r="C1010" s="36">
        <v>4</v>
      </c>
      <c r="D1010" s="56">
        <v>20.51</v>
      </c>
      <c r="E1010" s="84">
        <v>828</v>
      </c>
      <c r="F1010" s="120">
        <v>155020</v>
      </c>
      <c r="G1010" s="42">
        <v>100</v>
      </c>
      <c r="H1010" s="51">
        <f t="shared" si="178"/>
        <v>155020</v>
      </c>
      <c r="I1010" s="10">
        <f t="shared" si="177"/>
        <v>0</v>
      </c>
      <c r="J1010" s="10">
        <f t="shared" si="179"/>
        <v>187.22222222222223</v>
      </c>
      <c r="K1010" s="10">
        <f t="shared" si="180"/>
        <v>598.19108537011584</v>
      </c>
      <c r="L1010" s="10">
        <f t="shared" si="181"/>
        <v>874414.11437546206</v>
      </c>
      <c r="M1010" s="10"/>
      <c r="N1010" s="73">
        <f t="shared" si="171"/>
        <v>874414.11437546206</v>
      </c>
    </row>
    <row r="1011" spans="1:14" x14ac:dyDescent="0.25">
      <c r="A1011" s="68"/>
      <c r="B1011" s="52" t="s">
        <v>690</v>
      </c>
      <c r="C1011" s="36">
        <v>4</v>
      </c>
      <c r="D1011" s="56">
        <v>12.818399999999999</v>
      </c>
      <c r="E1011" s="84">
        <v>1291</v>
      </c>
      <c r="F1011" s="120">
        <v>295580</v>
      </c>
      <c r="G1011" s="42">
        <v>100</v>
      </c>
      <c r="H1011" s="51">
        <f t="shared" si="178"/>
        <v>295580</v>
      </c>
      <c r="I1011" s="10">
        <f t="shared" si="177"/>
        <v>0</v>
      </c>
      <c r="J1011" s="10">
        <f t="shared" si="179"/>
        <v>228.95429899302866</v>
      </c>
      <c r="K1011" s="10">
        <f t="shared" si="180"/>
        <v>556.45900859930953</v>
      </c>
      <c r="L1011" s="10">
        <f t="shared" si="181"/>
        <v>850428.63107262144</v>
      </c>
      <c r="M1011" s="10"/>
      <c r="N1011" s="73">
        <f t="shared" si="171"/>
        <v>850428.63107262144</v>
      </c>
    </row>
    <row r="1012" spans="1:14" x14ac:dyDescent="0.25">
      <c r="A1012" s="68"/>
      <c r="B1012" s="52" t="s">
        <v>691</v>
      </c>
      <c r="C1012" s="36">
        <v>4</v>
      </c>
      <c r="D1012" s="56">
        <v>29.560700000000001</v>
      </c>
      <c r="E1012" s="84">
        <v>864</v>
      </c>
      <c r="F1012" s="120">
        <v>200680</v>
      </c>
      <c r="G1012" s="42">
        <v>100</v>
      </c>
      <c r="H1012" s="51">
        <f t="shared" si="178"/>
        <v>200680</v>
      </c>
      <c r="I1012" s="10">
        <f t="shared" si="177"/>
        <v>0</v>
      </c>
      <c r="J1012" s="10">
        <f t="shared" si="179"/>
        <v>232.2685185185185</v>
      </c>
      <c r="K1012" s="10">
        <f t="shared" si="180"/>
        <v>553.14478907381965</v>
      </c>
      <c r="L1012" s="10">
        <f t="shared" si="181"/>
        <v>850529.93635685847</v>
      </c>
      <c r="M1012" s="10"/>
      <c r="N1012" s="73">
        <f t="shared" si="171"/>
        <v>850529.93635685847</v>
      </c>
    </row>
    <row r="1013" spans="1:14" x14ac:dyDescent="0.25">
      <c r="A1013" s="68"/>
      <c r="B1013" s="52" t="s">
        <v>692</v>
      </c>
      <c r="C1013" s="36">
        <v>4</v>
      </c>
      <c r="D1013" s="56">
        <v>47.864399999999996</v>
      </c>
      <c r="E1013" s="84">
        <v>1795</v>
      </c>
      <c r="F1013" s="120">
        <v>403820</v>
      </c>
      <c r="G1013" s="42">
        <v>100</v>
      </c>
      <c r="H1013" s="51">
        <f t="shared" si="178"/>
        <v>403820</v>
      </c>
      <c r="I1013" s="10">
        <f t="shared" si="177"/>
        <v>0</v>
      </c>
      <c r="J1013" s="10">
        <f t="shared" si="179"/>
        <v>224.96935933147631</v>
      </c>
      <c r="K1013" s="10">
        <f t="shared" si="180"/>
        <v>560.44394826086182</v>
      </c>
      <c r="L1013" s="10">
        <f t="shared" si="181"/>
        <v>1013140.0842966996</v>
      </c>
      <c r="M1013" s="10"/>
      <c r="N1013" s="73">
        <f t="shared" ref="N1013:N1025" si="182">L1013+M1013</f>
        <v>1013140.0842966996</v>
      </c>
    </row>
    <row r="1014" spans="1:14" x14ac:dyDescent="0.25">
      <c r="A1014" s="68"/>
      <c r="B1014" s="52" t="s">
        <v>693</v>
      </c>
      <c r="C1014" s="36">
        <v>4</v>
      </c>
      <c r="D1014" s="56">
        <v>3.8826000000000001</v>
      </c>
      <c r="E1014" s="84">
        <v>2898</v>
      </c>
      <c r="F1014" s="120">
        <v>1229450</v>
      </c>
      <c r="G1014" s="42">
        <v>100</v>
      </c>
      <c r="H1014" s="51">
        <f t="shared" si="178"/>
        <v>1229450</v>
      </c>
      <c r="I1014" s="10">
        <f t="shared" si="177"/>
        <v>0</v>
      </c>
      <c r="J1014" s="10">
        <f t="shared" si="179"/>
        <v>424.24085576259489</v>
      </c>
      <c r="K1014" s="10">
        <f t="shared" si="180"/>
        <v>361.17245182974324</v>
      </c>
      <c r="L1014" s="10">
        <f t="shared" si="181"/>
        <v>758773.76470546226</v>
      </c>
      <c r="M1014" s="10"/>
      <c r="N1014" s="73">
        <f t="shared" si="182"/>
        <v>758773.76470546226</v>
      </c>
    </row>
    <row r="1015" spans="1:14" x14ac:dyDescent="0.25">
      <c r="A1015" s="68"/>
      <c r="B1015" s="52" t="s">
        <v>694</v>
      </c>
      <c r="C1015" s="36">
        <v>4</v>
      </c>
      <c r="D1015" s="56">
        <v>45.011000000000003</v>
      </c>
      <c r="E1015" s="84">
        <v>4154</v>
      </c>
      <c r="F1015" s="120">
        <v>1109070</v>
      </c>
      <c r="G1015" s="42">
        <v>100</v>
      </c>
      <c r="H1015" s="51">
        <f t="shared" si="178"/>
        <v>1109070</v>
      </c>
      <c r="I1015" s="10">
        <f t="shared" si="177"/>
        <v>0</v>
      </c>
      <c r="J1015" s="10">
        <f t="shared" si="179"/>
        <v>266.98844487241212</v>
      </c>
      <c r="K1015" s="10">
        <f t="shared" si="180"/>
        <v>518.42486271992607</v>
      </c>
      <c r="L1015" s="10">
        <f t="shared" si="181"/>
        <v>1205628.2136605135</v>
      </c>
      <c r="M1015" s="10"/>
      <c r="N1015" s="73">
        <f t="shared" si="182"/>
        <v>1205628.2136605135</v>
      </c>
    </row>
    <row r="1016" spans="1:14" x14ac:dyDescent="0.25">
      <c r="A1016" s="68"/>
      <c r="B1016" s="52" t="s">
        <v>309</v>
      </c>
      <c r="C1016" s="36">
        <v>4</v>
      </c>
      <c r="D1016" s="56">
        <v>45.852299999999993</v>
      </c>
      <c r="E1016" s="84">
        <v>5502</v>
      </c>
      <c r="F1016" s="120">
        <v>1773790</v>
      </c>
      <c r="G1016" s="42">
        <v>100</v>
      </c>
      <c r="H1016" s="51">
        <f t="shared" si="178"/>
        <v>1773790</v>
      </c>
      <c r="I1016" s="10">
        <f t="shared" si="177"/>
        <v>0</v>
      </c>
      <c r="J1016" s="10">
        <f t="shared" si="179"/>
        <v>322.39003998545985</v>
      </c>
      <c r="K1016" s="10">
        <f t="shared" si="180"/>
        <v>463.02326760687828</v>
      </c>
      <c r="L1016" s="10">
        <f t="shared" si="181"/>
        <v>1284910.8182335184</v>
      </c>
      <c r="M1016" s="10"/>
      <c r="N1016" s="73">
        <f t="shared" si="182"/>
        <v>1284910.8182335184</v>
      </c>
    </row>
    <row r="1017" spans="1:14" x14ac:dyDescent="0.25">
      <c r="A1017" s="68"/>
      <c r="B1017" s="52" t="s">
        <v>695</v>
      </c>
      <c r="C1017" s="36">
        <v>4</v>
      </c>
      <c r="D1017" s="56">
        <v>87.730400000000017</v>
      </c>
      <c r="E1017" s="84">
        <v>1629</v>
      </c>
      <c r="F1017" s="120">
        <v>627360</v>
      </c>
      <c r="G1017" s="42">
        <v>100</v>
      </c>
      <c r="H1017" s="51">
        <f t="shared" si="178"/>
        <v>627360</v>
      </c>
      <c r="I1017" s="10">
        <f t="shared" si="177"/>
        <v>0</v>
      </c>
      <c r="J1017" s="10">
        <f t="shared" si="179"/>
        <v>385.1197053406998</v>
      </c>
      <c r="K1017" s="10">
        <f t="shared" si="180"/>
        <v>400.29360225163833</v>
      </c>
      <c r="L1017" s="10">
        <f t="shared" si="181"/>
        <v>919664.12718232942</v>
      </c>
      <c r="M1017" s="10"/>
      <c r="N1017" s="73">
        <f t="shared" si="182"/>
        <v>919664.12718232942</v>
      </c>
    </row>
    <row r="1018" spans="1:14" x14ac:dyDescent="0.25">
      <c r="A1018" s="68"/>
      <c r="B1018" s="52" t="s">
        <v>696</v>
      </c>
      <c r="C1018" s="36">
        <v>4</v>
      </c>
      <c r="D1018" s="56">
        <v>56.395799999999994</v>
      </c>
      <c r="E1018" s="84">
        <v>5004</v>
      </c>
      <c r="F1018" s="120">
        <v>3070540</v>
      </c>
      <c r="G1018" s="42">
        <v>100</v>
      </c>
      <c r="H1018" s="51">
        <f t="shared" si="178"/>
        <v>3070540</v>
      </c>
      <c r="I1018" s="10">
        <f t="shared" si="177"/>
        <v>0</v>
      </c>
      <c r="J1018" s="10">
        <f t="shared" si="179"/>
        <v>613.61710631494805</v>
      </c>
      <c r="K1018" s="10">
        <f t="shared" si="180"/>
        <v>171.79620127739008</v>
      </c>
      <c r="L1018" s="10">
        <f t="shared" si="181"/>
        <v>910030.0782800602</v>
      </c>
      <c r="M1018" s="10"/>
      <c r="N1018" s="73">
        <f t="shared" si="182"/>
        <v>910030.0782800602</v>
      </c>
    </row>
    <row r="1019" spans="1:14" x14ac:dyDescent="0.25">
      <c r="A1019" s="68"/>
      <c r="B1019" s="52" t="s">
        <v>697</v>
      </c>
      <c r="C1019" s="36">
        <v>4</v>
      </c>
      <c r="D1019" s="56">
        <v>31.199499999999997</v>
      </c>
      <c r="E1019" s="84">
        <v>1125</v>
      </c>
      <c r="F1019" s="120">
        <v>194460</v>
      </c>
      <c r="G1019" s="42">
        <v>100</v>
      </c>
      <c r="H1019" s="51">
        <f t="shared" si="178"/>
        <v>194460</v>
      </c>
      <c r="I1019" s="10">
        <f t="shared" si="177"/>
        <v>0</v>
      </c>
      <c r="J1019" s="10">
        <f t="shared" si="179"/>
        <v>172.85333333333332</v>
      </c>
      <c r="K1019" s="10">
        <f t="shared" si="180"/>
        <v>612.55997425900478</v>
      </c>
      <c r="L1019" s="10">
        <f t="shared" si="181"/>
        <v>955285.98995518195</v>
      </c>
      <c r="M1019" s="10"/>
      <c r="N1019" s="73">
        <f t="shared" si="182"/>
        <v>955285.98995518195</v>
      </c>
    </row>
    <row r="1020" spans="1:14" x14ac:dyDescent="0.25">
      <c r="A1020" s="68"/>
      <c r="B1020" s="52" t="s">
        <v>698</v>
      </c>
      <c r="C1020" s="36">
        <v>4</v>
      </c>
      <c r="D1020" s="56">
        <v>22.257800000000003</v>
      </c>
      <c r="E1020" s="84">
        <v>1008</v>
      </c>
      <c r="F1020" s="120">
        <v>216840</v>
      </c>
      <c r="G1020" s="42">
        <v>100</v>
      </c>
      <c r="H1020" s="51">
        <f t="shared" si="178"/>
        <v>216840</v>
      </c>
      <c r="I1020" s="10">
        <f t="shared" si="177"/>
        <v>0</v>
      </c>
      <c r="J1020" s="10">
        <f t="shared" si="179"/>
        <v>215.11904761904762</v>
      </c>
      <c r="K1020" s="10">
        <f t="shared" si="180"/>
        <v>570.29425997329054</v>
      </c>
      <c r="L1020" s="10">
        <f t="shared" si="181"/>
        <v>865009.17415104841</v>
      </c>
      <c r="M1020" s="10"/>
      <c r="N1020" s="73">
        <f t="shared" si="182"/>
        <v>865009.17415104841</v>
      </c>
    </row>
    <row r="1021" spans="1:14" x14ac:dyDescent="0.25">
      <c r="A1021" s="68"/>
      <c r="B1021" s="52" t="s">
        <v>699</v>
      </c>
      <c r="C1021" s="36">
        <v>4</v>
      </c>
      <c r="D1021" s="56">
        <v>45.27</v>
      </c>
      <c r="E1021" s="84">
        <v>4139</v>
      </c>
      <c r="F1021" s="120">
        <v>854900</v>
      </c>
      <c r="G1021" s="42">
        <v>100</v>
      </c>
      <c r="H1021" s="51">
        <f t="shared" si="178"/>
        <v>854900</v>
      </c>
      <c r="I1021" s="10">
        <f t="shared" si="177"/>
        <v>0</v>
      </c>
      <c r="J1021" s="10">
        <f t="shared" si="179"/>
        <v>206.54747523556415</v>
      </c>
      <c r="K1021" s="10">
        <f t="shared" si="180"/>
        <v>578.86583235677404</v>
      </c>
      <c r="L1021" s="10">
        <f t="shared" si="181"/>
        <v>1278059.237249454</v>
      </c>
      <c r="M1021" s="10"/>
      <c r="N1021" s="73">
        <f t="shared" si="182"/>
        <v>1278059.237249454</v>
      </c>
    </row>
    <row r="1022" spans="1:14" x14ac:dyDescent="0.25">
      <c r="A1022" s="68"/>
      <c r="B1022" s="52" t="s">
        <v>887</v>
      </c>
      <c r="C1022" s="36">
        <v>3</v>
      </c>
      <c r="D1022" s="56">
        <v>16.429500000000001</v>
      </c>
      <c r="E1022" s="84">
        <v>32475</v>
      </c>
      <c r="F1022" s="120">
        <v>55902380</v>
      </c>
      <c r="G1022" s="42">
        <v>50</v>
      </c>
      <c r="H1022" s="51">
        <f t="shared" si="178"/>
        <v>27951190</v>
      </c>
      <c r="I1022" s="10">
        <f t="shared" si="177"/>
        <v>27951190</v>
      </c>
      <c r="J1022" s="10">
        <f t="shared" si="179"/>
        <v>1721.3973826020015</v>
      </c>
      <c r="K1022" s="10">
        <f t="shared" si="180"/>
        <v>-935.98407500966334</v>
      </c>
      <c r="L1022" s="10">
        <f t="shared" si="181"/>
        <v>3516470.8432190781</v>
      </c>
      <c r="M1022" s="10"/>
      <c r="N1022" s="73">
        <f t="shared" si="182"/>
        <v>3516470.8432190781</v>
      </c>
    </row>
    <row r="1023" spans="1:14" x14ac:dyDescent="0.25">
      <c r="A1023" s="68"/>
      <c r="B1023" s="52" t="s">
        <v>854</v>
      </c>
      <c r="C1023" s="36">
        <v>4</v>
      </c>
      <c r="D1023" s="56">
        <v>18.29</v>
      </c>
      <c r="E1023" s="84">
        <v>1566</v>
      </c>
      <c r="F1023" s="120">
        <v>304590</v>
      </c>
      <c r="G1023" s="42">
        <v>100</v>
      </c>
      <c r="H1023" s="51">
        <f t="shared" si="178"/>
        <v>304590</v>
      </c>
      <c r="I1023" s="10">
        <f t="shared" si="177"/>
        <v>0</v>
      </c>
      <c r="J1023" s="10">
        <f t="shared" si="179"/>
        <v>194.50191570881225</v>
      </c>
      <c r="K1023" s="10">
        <f t="shared" si="180"/>
        <v>590.91139188352588</v>
      </c>
      <c r="L1023" s="10">
        <f t="shared" si="181"/>
        <v>937801.81850259379</v>
      </c>
      <c r="M1023" s="10"/>
      <c r="N1023" s="73">
        <f t="shared" si="182"/>
        <v>937801.81850259379</v>
      </c>
    </row>
    <row r="1024" spans="1:14" x14ac:dyDescent="0.25">
      <c r="A1024" s="68"/>
      <c r="B1024" s="52" t="s">
        <v>700</v>
      </c>
      <c r="C1024" s="36">
        <v>4</v>
      </c>
      <c r="D1024" s="56">
        <v>51.766099999999994</v>
      </c>
      <c r="E1024" s="84">
        <v>3068</v>
      </c>
      <c r="F1024" s="120">
        <v>909040</v>
      </c>
      <c r="G1024" s="42">
        <v>100</v>
      </c>
      <c r="H1024" s="51">
        <f t="shared" si="178"/>
        <v>909040</v>
      </c>
      <c r="I1024" s="10">
        <f t="shared" si="177"/>
        <v>0</v>
      </c>
      <c r="J1024" s="10">
        <f t="shared" si="179"/>
        <v>296.29726205997395</v>
      </c>
      <c r="K1024" s="10">
        <f t="shared" si="180"/>
        <v>489.11604553236418</v>
      </c>
      <c r="L1024" s="10">
        <f t="shared" si="181"/>
        <v>1074196.4686666997</v>
      </c>
      <c r="M1024" s="10"/>
      <c r="N1024" s="73">
        <f t="shared" si="182"/>
        <v>1074196.4686666997</v>
      </c>
    </row>
    <row r="1025" spans="1:14" ht="15.75" thickBot="1" x14ac:dyDescent="0.3">
      <c r="A1025" s="76"/>
      <c r="B1025" s="77" t="s">
        <v>855</v>
      </c>
      <c r="C1025" s="78">
        <v>4</v>
      </c>
      <c r="D1025" s="79">
        <v>38.74</v>
      </c>
      <c r="E1025" s="91">
        <v>3466</v>
      </c>
      <c r="F1025" s="123">
        <v>1164530</v>
      </c>
      <c r="G1025" s="42">
        <v>100</v>
      </c>
      <c r="H1025" s="80">
        <f t="shared" si="178"/>
        <v>1164530</v>
      </c>
      <c r="I1025" s="81">
        <f t="shared" si="177"/>
        <v>0</v>
      </c>
      <c r="J1025" s="81">
        <f t="shared" si="179"/>
        <v>335.98672821696482</v>
      </c>
      <c r="K1025" s="81">
        <f t="shared" si="180"/>
        <v>449.42657937537331</v>
      </c>
      <c r="L1025" s="81">
        <f t="shared" si="181"/>
        <v>1029906.2238332399</v>
      </c>
      <c r="M1025" s="81"/>
      <c r="N1025" s="82">
        <f t="shared" si="182"/>
        <v>1029906.2238332399</v>
      </c>
    </row>
    <row r="1026" spans="1:14" x14ac:dyDescent="0.25">
      <c r="F1026" s="65"/>
    </row>
  </sheetData>
  <mergeCells count="31">
    <mergeCell ref="G1:L1"/>
    <mergeCell ref="G4:I4"/>
    <mergeCell ref="K13:K15"/>
    <mergeCell ref="L13:L15"/>
    <mergeCell ref="M13:M15"/>
    <mergeCell ref="G2:L2"/>
    <mergeCell ref="G9:I9"/>
    <mergeCell ref="G8:I8"/>
    <mergeCell ref="N13:N15"/>
    <mergeCell ref="A1:C1"/>
    <mergeCell ref="G12:J12"/>
    <mergeCell ref="A13:A15"/>
    <mergeCell ref="B13:B15"/>
    <mergeCell ref="C13:C15"/>
    <mergeCell ref="D13:D15"/>
    <mergeCell ref="E13:E15"/>
    <mergeCell ref="J13:J15"/>
    <mergeCell ref="D1:F1"/>
    <mergeCell ref="G3:L3"/>
    <mergeCell ref="G11:I11"/>
    <mergeCell ref="G10:I10"/>
    <mergeCell ref="G5:I5"/>
    <mergeCell ref="G6:I6"/>
    <mergeCell ref="G7:I7"/>
    <mergeCell ref="B19:C19"/>
    <mergeCell ref="H13:H15"/>
    <mergeCell ref="I13:I15"/>
    <mergeCell ref="F13:F15"/>
    <mergeCell ref="G13:G15"/>
    <mergeCell ref="B17:C17"/>
    <mergeCell ref="B18:C18"/>
  </mergeCells>
  <pageMargins left="0.19685039370078741" right="0.15748031496062992" top="0.39370078740157483" bottom="0.39370078740157483" header="0.31496062992125984" footer="0.31496062992125984"/>
  <pageSetup paperSize="8" scale="95" fitToHeight="0" orientation="landscape" r:id="rId1"/>
  <headerFooter differentOddEven="1">
    <oddHeader>&amp;R&amp;D</oddHead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028"/>
  <sheetViews>
    <sheetView showGridLines="0" showZeros="0" view="pageBreakPreview" zoomScaleNormal="100" zoomScaleSheetLayoutView="100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P10" sqref="P10"/>
    </sheetView>
  </sheetViews>
  <sheetFormatPr defaultColWidth="8.85546875" defaultRowHeight="15" x14ac:dyDescent="0.25"/>
  <cols>
    <col min="1" max="1" width="17.7109375" style="6" customWidth="1"/>
    <col min="2" max="2" width="18.28515625" style="32" customWidth="1"/>
    <col min="3" max="3" width="11" style="32" customWidth="1"/>
    <col min="4" max="4" width="10" style="32" customWidth="1"/>
    <col min="5" max="5" width="11.5703125" style="32" customWidth="1"/>
    <col min="6" max="6" width="15.85546875" style="32" customWidth="1"/>
    <col min="7" max="7" width="8.7109375" style="32" customWidth="1"/>
    <col min="8" max="8" width="16.7109375" style="11" customWidth="1"/>
    <col min="9" max="10" width="15.5703125" style="11" customWidth="1"/>
    <col min="11" max="11" width="16.5703125" style="11" customWidth="1"/>
    <col min="12" max="12" width="15.5703125" style="11" customWidth="1"/>
    <col min="13" max="13" width="16.140625" style="11" customWidth="1"/>
    <col min="14" max="14" width="15.85546875" style="11" customWidth="1"/>
    <col min="15" max="15" width="10.7109375" style="6" bestFit="1" customWidth="1"/>
    <col min="16" max="16" width="12.7109375" style="6" bestFit="1" customWidth="1"/>
    <col min="17" max="17" width="10.5703125" style="6" bestFit="1" customWidth="1"/>
    <col min="18" max="18" width="9.5703125" style="6" bestFit="1" customWidth="1"/>
    <col min="19" max="19" width="10" style="6" customWidth="1"/>
    <col min="20" max="16384" width="8.85546875" style="6"/>
  </cols>
  <sheetData>
    <row r="1" spans="1:15" ht="36.75" customHeight="1" x14ac:dyDescent="0.25">
      <c r="A1" s="66"/>
      <c r="B1" s="66"/>
      <c r="C1" s="66"/>
      <c r="D1" s="66"/>
      <c r="E1" s="66"/>
      <c r="F1" s="66"/>
      <c r="G1" s="238" t="s">
        <v>921</v>
      </c>
      <c r="H1" s="238"/>
      <c r="I1" s="238"/>
      <c r="J1" s="238"/>
      <c r="K1" s="238"/>
      <c r="L1" s="238"/>
      <c r="M1" s="66"/>
      <c r="N1" s="108"/>
    </row>
    <row r="2" spans="1:15" s="12" customFormat="1" ht="45.6" customHeight="1" x14ac:dyDescent="0.25">
      <c r="A2" s="66"/>
      <c r="B2" s="66"/>
      <c r="C2" s="66"/>
      <c r="D2" s="66"/>
      <c r="E2" s="66"/>
      <c r="F2" s="66"/>
      <c r="G2" s="238"/>
      <c r="H2" s="238"/>
      <c r="I2" s="238"/>
      <c r="J2" s="238"/>
      <c r="K2" s="238"/>
      <c r="L2" s="238"/>
      <c r="M2" s="66"/>
      <c r="N2" s="102"/>
    </row>
    <row r="3" spans="1:15" ht="26.45" customHeight="1" x14ac:dyDescent="0.25">
      <c r="N3" s="106"/>
    </row>
    <row r="4" spans="1:15" ht="15.75" x14ac:dyDescent="0.25">
      <c r="G4" s="239" t="s">
        <v>920</v>
      </c>
      <c r="H4" s="239"/>
      <c r="I4" s="239"/>
      <c r="J4" s="30">
        <v>3775627000</v>
      </c>
      <c r="K4" s="26" t="s">
        <v>912</v>
      </c>
      <c r="L4" s="101">
        <v>10</v>
      </c>
      <c r="N4" s="107"/>
    </row>
    <row r="5" spans="1:15" ht="39.6" customHeight="1" x14ac:dyDescent="0.25">
      <c r="F5" s="34"/>
      <c r="G5" s="243" t="s">
        <v>922</v>
      </c>
      <c r="H5" s="244"/>
      <c r="I5" s="244"/>
      <c r="J5" s="100">
        <f>I17+(J4*L4)/100</f>
        <v>2119887425.3500004</v>
      </c>
      <c r="L5" s="100">
        <f>J4*L4/100</f>
        <v>377562700</v>
      </c>
      <c r="N5" s="106"/>
    </row>
    <row r="6" spans="1:15" ht="15.75" x14ac:dyDescent="0.25">
      <c r="G6" s="234" t="s">
        <v>708</v>
      </c>
      <c r="H6" s="235"/>
      <c r="I6" s="235"/>
      <c r="J6" s="14">
        <v>0.55000000000000004</v>
      </c>
      <c r="N6" s="106"/>
    </row>
    <row r="7" spans="1:15" ht="15.75" x14ac:dyDescent="0.25">
      <c r="F7" s="34"/>
      <c r="G7" s="234" t="s">
        <v>709</v>
      </c>
      <c r="H7" s="235"/>
      <c r="I7" s="235"/>
      <c r="J7" s="13">
        <f>J5*(100%-J6)</f>
        <v>953949341.40750003</v>
      </c>
      <c r="K7" s="15" t="s">
        <v>710</v>
      </c>
      <c r="L7" s="13">
        <f>J5*J6</f>
        <v>1165938083.9425004</v>
      </c>
      <c r="M7" s="16"/>
      <c r="N7" s="106"/>
    </row>
    <row r="8" spans="1:15" ht="15.75" x14ac:dyDescent="0.25">
      <c r="C8" s="34"/>
      <c r="G8" s="234" t="s">
        <v>711</v>
      </c>
      <c r="H8" s="235"/>
      <c r="I8" s="235"/>
      <c r="J8" s="14">
        <v>0.6</v>
      </c>
      <c r="K8" s="15" t="s">
        <v>712</v>
      </c>
      <c r="L8" s="17">
        <v>0.6</v>
      </c>
      <c r="M8" s="18"/>
      <c r="N8" s="106"/>
    </row>
    <row r="9" spans="1:15" ht="15.75" x14ac:dyDescent="0.25">
      <c r="G9" s="234" t="s">
        <v>712</v>
      </c>
      <c r="H9" s="235"/>
      <c r="I9" s="235"/>
      <c r="J9" s="14">
        <v>0.3</v>
      </c>
      <c r="K9" s="15" t="s">
        <v>713</v>
      </c>
      <c r="L9" s="17">
        <v>0.4</v>
      </c>
      <c r="M9" s="18"/>
      <c r="N9" s="106"/>
    </row>
    <row r="10" spans="1:15" ht="15.75" x14ac:dyDescent="0.25">
      <c r="E10" s="34"/>
      <c r="G10" s="234" t="s">
        <v>713</v>
      </c>
      <c r="H10" s="235"/>
      <c r="I10" s="235"/>
      <c r="J10" s="14">
        <v>0.1</v>
      </c>
      <c r="K10" s="15" t="s">
        <v>714</v>
      </c>
      <c r="L10" s="19">
        <f>E18-E21-E43</f>
        <v>2216934</v>
      </c>
      <c r="M10" s="18"/>
      <c r="N10" s="106"/>
    </row>
    <row r="11" spans="1:15" ht="18.75" x14ac:dyDescent="0.3">
      <c r="B11" s="63"/>
      <c r="C11" s="64"/>
      <c r="D11" s="64"/>
      <c r="E11" s="92"/>
      <c r="F11" s="92"/>
      <c r="G11" s="232" t="s">
        <v>715</v>
      </c>
      <c r="H11" s="233"/>
      <c r="I11" s="233"/>
      <c r="J11" s="20">
        <v>1.3</v>
      </c>
      <c r="K11" s="15" t="s">
        <v>716</v>
      </c>
      <c r="L11" s="21">
        <f>D18-D21-D43</f>
        <v>27840.216592999997</v>
      </c>
      <c r="M11" s="22"/>
      <c r="N11" s="75"/>
    </row>
    <row r="12" spans="1:15" ht="15.75" x14ac:dyDescent="0.25">
      <c r="A12" s="93"/>
      <c r="B12" s="63"/>
      <c r="C12" s="60"/>
      <c r="D12" s="64"/>
      <c r="E12" s="94"/>
      <c r="F12" s="118"/>
      <c r="G12" s="220"/>
      <c r="H12" s="220"/>
      <c r="I12" s="220"/>
      <c r="J12" s="220"/>
      <c r="K12" s="23"/>
      <c r="L12" s="23"/>
      <c r="M12" s="23"/>
      <c r="N12" s="27" t="s">
        <v>856</v>
      </c>
    </row>
    <row r="13" spans="1:15" ht="14.45" customHeight="1" x14ac:dyDescent="0.25">
      <c r="A13" s="245" t="s">
        <v>717</v>
      </c>
      <c r="B13" s="224" t="s">
        <v>0</v>
      </c>
      <c r="C13" s="246" t="s">
        <v>701</v>
      </c>
      <c r="D13" s="224" t="s">
        <v>705</v>
      </c>
      <c r="E13" s="224" t="s">
        <v>915</v>
      </c>
      <c r="F13" s="247" t="s">
        <v>718</v>
      </c>
      <c r="G13" s="248" t="s">
        <v>719</v>
      </c>
      <c r="H13" s="250" t="s">
        <v>720</v>
      </c>
      <c r="I13" s="250" t="s">
        <v>721</v>
      </c>
      <c r="J13" s="251" t="s">
        <v>722</v>
      </c>
      <c r="K13" s="250" t="s">
        <v>723</v>
      </c>
      <c r="L13" s="249" t="s">
        <v>707</v>
      </c>
      <c r="M13" s="250" t="s">
        <v>706</v>
      </c>
      <c r="N13" s="249" t="s">
        <v>724</v>
      </c>
    </row>
    <row r="14" spans="1:15" ht="14.45" customHeight="1" x14ac:dyDescent="0.25">
      <c r="A14" s="245"/>
      <c r="B14" s="224"/>
      <c r="C14" s="226"/>
      <c r="D14" s="224"/>
      <c r="E14" s="224"/>
      <c r="F14" s="209"/>
      <c r="G14" s="215"/>
      <c r="H14" s="212"/>
      <c r="I14" s="212"/>
      <c r="J14" s="229"/>
      <c r="K14" s="212"/>
      <c r="L14" s="241"/>
      <c r="M14" s="212"/>
      <c r="N14" s="241"/>
    </row>
    <row r="15" spans="1:15" ht="99.75" customHeight="1" x14ac:dyDescent="0.25">
      <c r="A15" s="245"/>
      <c r="B15" s="224"/>
      <c r="C15" s="227"/>
      <c r="D15" s="224"/>
      <c r="E15" s="224"/>
      <c r="F15" s="210"/>
      <c r="G15" s="216"/>
      <c r="H15" s="213"/>
      <c r="I15" s="213"/>
      <c r="J15" s="230"/>
      <c r="K15" s="213"/>
      <c r="L15" s="242"/>
      <c r="M15" s="213"/>
      <c r="N15" s="242"/>
      <c r="O15" s="160"/>
    </row>
    <row r="16" spans="1:15" s="197" customFormat="1" x14ac:dyDescent="0.25">
      <c r="A16" s="35">
        <v>1</v>
      </c>
      <c r="B16" s="35">
        <v>2</v>
      </c>
      <c r="C16" s="35">
        <v>3</v>
      </c>
      <c r="D16" s="35">
        <v>4</v>
      </c>
      <c r="E16" s="35">
        <v>5</v>
      </c>
      <c r="F16" s="35">
        <v>6</v>
      </c>
      <c r="G16" s="35">
        <v>7</v>
      </c>
      <c r="H16" s="35" t="s">
        <v>725</v>
      </c>
      <c r="I16" s="35" t="s">
        <v>726</v>
      </c>
      <c r="J16" s="35" t="s">
        <v>727</v>
      </c>
      <c r="K16" s="35">
        <v>11</v>
      </c>
      <c r="L16" s="35">
        <v>12</v>
      </c>
      <c r="M16" s="35">
        <v>13</v>
      </c>
      <c r="N16" s="200">
        <v>14</v>
      </c>
    </row>
    <row r="17" spans="1:18" s="32" customFormat="1" ht="19.149999999999999" customHeight="1" x14ac:dyDescent="0.25">
      <c r="A17" s="36"/>
      <c r="B17" s="206" t="s">
        <v>702</v>
      </c>
      <c r="C17" s="207"/>
      <c r="D17" s="37"/>
      <c r="E17" s="37"/>
      <c r="F17" s="38">
        <f>F18+F19</f>
        <v>4705557621.5</v>
      </c>
      <c r="G17" s="39"/>
      <c r="H17" s="38">
        <f>H18+H19</f>
        <v>2963232896.1499996</v>
      </c>
      <c r="I17" s="38">
        <f>I18+I19</f>
        <v>1742324725.3500004</v>
      </c>
      <c r="J17" s="38"/>
      <c r="K17" s="37"/>
      <c r="L17" s="38">
        <f>L18+L19</f>
        <v>953949341.40750062</v>
      </c>
      <c r="M17" s="38">
        <f>M18+M19</f>
        <v>1165938083.9425001</v>
      </c>
      <c r="N17" s="201">
        <f>N18+N19</f>
        <v>2119887425.3500009</v>
      </c>
      <c r="O17" s="34"/>
      <c r="P17" s="34"/>
      <c r="Q17" s="205"/>
      <c r="R17" s="205"/>
    </row>
    <row r="18" spans="1:18" s="32" customFormat="1" ht="19.149999999999999" customHeight="1" x14ac:dyDescent="0.25">
      <c r="A18" s="36"/>
      <c r="B18" s="206" t="s">
        <v>703</v>
      </c>
      <c r="C18" s="207"/>
      <c r="D18" s="40">
        <f>D21+D43+D49+D79+D90+D122+D163+D194+D226+D257+D284+D313+D339+D371+D386+D422+D459+D503+D526+D569+D598+D627+D654+D679+D721+D750+D812+D851+D882+D909+D936+D955+D990+D782</f>
        <v>28489.864392999996</v>
      </c>
      <c r="E18" s="59">
        <f>E21+E43+E49+E79+E90+E122+E163+E194+E226+E257+E284+E313+E339+E371+E386+E422+E459+E503+E526+E569+E598+E627+E654+E679+E721+E750+E812+E851+E882+E909+E936+E955+E990+E782</f>
        <v>3121154</v>
      </c>
      <c r="F18" s="59">
        <f>F21+F43</f>
        <v>3070762661.8999996</v>
      </c>
      <c r="G18" s="59"/>
      <c r="H18" s="162">
        <f>H21+H43+H49+H79+H90+H122+H163+H194+H226+H257+H284+H313+H339+H371+H386+H422+H459+H503+H526+H569+H598+H627+H654+H679+H721+H750+H812+H851+H882+H909+H936+H955+H990+H782</f>
        <v>1742324725.3499992</v>
      </c>
      <c r="I18" s="162">
        <f>I21+I43+I49+I79+I90+I122+I163+I194+I226+I257+I284+I313+I339+I371+I386+I422+I459+I503+I526+I569+I598+I627+I654+I679+I721+I750+I812+I851+I882+I909+I936+I955+I990+I782</f>
        <v>1328437936.5500004</v>
      </c>
      <c r="J18" s="38"/>
      <c r="K18" s="37"/>
      <c r="L18" s="38">
        <f>L21+L43+L49+L79+L90+L122+L163+L194+L226+L257+L284+L313+L339+L371+L386+L422+L459+L503+L526+L569+L598+L627+L654+L679+L721+L750+L812+L851+L882+L909+L936+L955+L990+L782</f>
        <v>0</v>
      </c>
      <c r="M18" s="38">
        <f>M21+M43+M49+M79+M90+M122+M163+M194+M226+M257+M284+M313+M339+M371+M386+M422+M459+M503+M526+M569+M598+M627+M654+M679+M721+M750+M812+M851+M882+M909+M936+M955+M990+M782</f>
        <v>1165938083.9425001</v>
      </c>
      <c r="N18" s="201">
        <f>L18+M18</f>
        <v>1165938083.9425001</v>
      </c>
      <c r="O18" s="34"/>
      <c r="Q18" s="205"/>
      <c r="R18" s="205"/>
    </row>
    <row r="19" spans="1:18" s="32" customFormat="1" ht="17.45" customHeight="1" x14ac:dyDescent="0.25">
      <c r="A19" s="36"/>
      <c r="B19" s="206" t="s">
        <v>704</v>
      </c>
      <c r="C19" s="207"/>
      <c r="D19" s="40">
        <f>D22+D44+D50+D80+D91+D123+D164+D195+D227+D258+D285+D314+D340+D372+D387+D423+D460+D504+D527+D570+D599+D628+D655+D680+D722+D751+D813+D852+D883+D910+D937+D956+D991+D783</f>
        <v>28325.422492999998</v>
      </c>
      <c r="E19" s="59">
        <f>E22+E44+E50+E80+E91+E123+E164+E195+E227+E258+E285+E314+E340+E372+E387+E423+E460+E504+E527+E570+E599+E628+E655+E680+E722+E751+E813+E852+E883+E910+E937+E956+E991+E783</f>
        <v>2363027</v>
      </c>
      <c r="F19" s="59">
        <f>F22+F44+F50+F80+F91+F123+F164+F195+F227+F258+F285+F314+F340+F372+F387+F423+F460+F504+F527+F570+F599+F628+F655+F680+F722+F751+F783+F813+F852+F883+F910+F937+F956+F991</f>
        <v>1634794959.6000001</v>
      </c>
      <c r="G19" s="59"/>
      <c r="H19" s="162">
        <f>H22+H44+H50+H80+H91+H123+H164+H195+H227+H258+H285+H314+H340+H372+H387+H423+H460+H504+H527+H570+H599+H628+H655+H680+H722+H751+H813+H852+H883+H910+H937+H956+H991+H783</f>
        <v>1220908170.8000002</v>
      </c>
      <c r="I19" s="162">
        <f>I22+I44+I50+I80+I91+I123+I164+I195+I227+I258+I285+I314+I340+I372+I387+I423+I460+I504+I527+I570+I599+I628+I655+I680+I722+I751+I813+I852+I883+I910+I937+I956+I991+I783</f>
        <v>413886788.79999995</v>
      </c>
      <c r="J19" s="38">
        <f>F19/E19</f>
        <v>691.82237850011882</v>
      </c>
      <c r="K19" s="38">
        <f>SUMIF(K24:K1025,"&gt;0")</f>
        <v>476729.20870364644</v>
      </c>
      <c r="L19" s="38">
        <f>L22+L44+L50+L80+L91+L123+L164+L195+L227+L258+L285+L314+L340+L372+L387+L423+L460+L504+L527+L570+L599+L628+L655+L680+L722+L751+L813+L852+L883+L910+L937+L956+L991+L783</f>
        <v>953949341.40750062</v>
      </c>
      <c r="M19" s="38">
        <f>M22+M44+M50+M80+M91+M123+M164+M195+M227+M258+M285+M314+M340+M372+M387+M423+M460+M504+M527+M570+M599+M628+M655+M680+M722+M751+M813+M852+M883+M910+M937+M956+M991+M783</f>
        <v>0</v>
      </c>
      <c r="N19" s="201">
        <f t="shared" ref="N19:N82" si="0">L19+M19</f>
        <v>953949341.40750062</v>
      </c>
      <c r="O19" s="34"/>
      <c r="Q19" s="205"/>
      <c r="R19" s="205"/>
    </row>
    <row r="20" spans="1:18" s="32" customFormat="1" x14ac:dyDescent="0.25">
      <c r="A20" s="36"/>
      <c r="B20" s="124"/>
      <c r="C20" s="125"/>
      <c r="D20" s="41"/>
      <c r="E20" s="37"/>
      <c r="F20" s="43"/>
      <c r="G20" s="42"/>
      <c r="H20" s="43"/>
      <c r="I20" s="43"/>
      <c r="J20" s="43"/>
      <c r="K20" s="198"/>
      <c r="L20" s="198"/>
      <c r="M20" s="198"/>
      <c r="N20" s="201"/>
      <c r="O20" s="34"/>
      <c r="Q20" s="205"/>
      <c r="R20" s="205"/>
    </row>
    <row r="21" spans="1:18" s="32" customFormat="1" x14ac:dyDescent="0.25">
      <c r="A21" s="31" t="s">
        <v>1</v>
      </c>
      <c r="B21" s="44" t="s">
        <v>2</v>
      </c>
      <c r="C21" s="45"/>
      <c r="D21" s="46">
        <v>571.64089999999987</v>
      </c>
      <c r="E21" s="59">
        <f>E23+E22</f>
        <v>777926</v>
      </c>
      <c r="F21" s="47">
        <f>F23</f>
        <v>2790731995.1999998</v>
      </c>
      <c r="G21" s="47"/>
      <c r="H21" s="47">
        <f>H23</f>
        <v>1395365997.5999999</v>
      </c>
      <c r="I21" s="47">
        <f>I23</f>
        <v>1395365997.5999999</v>
      </c>
      <c r="J21" s="47"/>
      <c r="K21" s="36"/>
      <c r="L21" s="36"/>
      <c r="M21" s="47">
        <f>M23</f>
        <v>0</v>
      </c>
      <c r="N21" s="202">
        <f t="shared" si="0"/>
        <v>0</v>
      </c>
      <c r="O21" s="34"/>
      <c r="Q21" s="205"/>
      <c r="R21" s="205"/>
    </row>
    <row r="22" spans="1:18" s="32" customFormat="1" x14ac:dyDescent="0.25">
      <c r="A22" s="31" t="s">
        <v>1</v>
      </c>
      <c r="B22" s="44" t="s">
        <v>3</v>
      </c>
      <c r="C22" s="45"/>
      <c r="D22" s="46">
        <v>448.62889999999987</v>
      </c>
      <c r="E22" s="59">
        <f>SUM(E24:E41)</f>
        <v>141455</v>
      </c>
      <c r="F22" s="47">
        <f>SUM(F24:F41)</f>
        <v>170965381.40000001</v>
      </c>
      <c r="G22" s="47"/>
      <c r="H22" s="47">
        <f>SUM(H24:H41)</f>
        <v>170965381.40000001</v>
      </c>
      <c r="I22" s="47">
        <f>SUM(I24:I41)</f>
        <v>0</v>
      </c>
      <c r="J22" s="47"/>
      <c r="K22" s="36"/>
      <c r="L22" s="47">
        <f>SUM(L24:L41)</f>
        <v>22441862.408038568</v>
      </c>
      <c r="M22" s="51"/>
      <c r="N22" s="202">
        <f t="shared" si="0"/>
        <v>22441862.408038568</v>
      </c>
      <c r="O22" s="34"/>
      <c r="Q22" s="205"/>
      <c r="R22" s="205"/>
    </row>
    <row r="23" spans="1:18" s="32" customFormat="1" x14ac:dyDescent="0.25">
      <c r="A23" s="36"/>
      <c r="B23" s="48" t="s">
        <v>4</v>
      </c>
      <c r="C23" s="49">
        <v>1</v>
      </c>
      <c r="D23" s="50">
        <v>123.01200000000001</v>
      </c>
      <c r="E23" s="84">
        <v>636471</v>
      </c>
      <c r="F23" s="122">
        <v>2790731995.1999998</v>
      </c>
      <c r="G23" s="42">
        <v>50</v>
      </c>
      <c r="H23" s="51">
        <f>F23*G23/100</f>
        <v>1395365997.5999999</v>
      </c>
      <c r="I23" s="51">
        <f t="shared" ref="I23:I41" si="1">F23-H23</f>
        <v>1395365997.5999999</v>
      </c>
      <c r="J23" s="51"/>
      <c r="K23" s="36"/>
      <c r="L23" s="36"/>
      <c r="M23" s="51">
        <v>0</v>
      </c>
      <c r="N23" s="203">
        <f t="shared" si="0"/>
        <v>0</v>
      </c>
      <c r="O23" s="34"/>
      <c r="Q23" s="205"/>
      <c r="R23" s="205"/>
    </row>
    <row r="24" spans="1:18" s="32" customFormat="1" x14ac:dyDescent="0.25">
      <c r="A24" s="36"/>
      <c r="B24" s="52" t="s">
        <v>5</v>
      </c>
      <c r="C24" s="36">
        <v>4</v>
      </c>
      <c r="D24" s="50">
        <v>64.662199999999999</v>
      </c>
      <c r="E24" s="84">
        <v>11204</v>
      </c>
      <c r="F24" s="122">
        <v>12516397.1</v>
      </c>
      <c r="G24" s="42">
        <v>100</v>
      </c>
      <c r="H24" s="51">
        <f t="shared" ref="H24:H41" si="2">F24*G24/100</f>
        <v>12516397.1</v>
      </c>
      <c r="I24" s="51">
        <f t="shared" si="1"/>
        <v>0</v>
      </c>
      <c r="J24" s="51">
        <f t="shared" ref="J24:J41" si="3">F24/E24</f>
        <v>1117.1364780435558</v>
      </c>
      <c r="K24" s="51">
        <f t="shared" ref="K24:K41" si="4">$J$11*$J$19-J24</f>
        <v>-217.76738599340138</v>
      </c>
      <c r="L24" s="51">
        <f t="shared" ref="L24:L41" si="5">IF(K24&gt;0,$J$7*$J$8*(K24/$K$19),0)+$J$7*$J$9*(E24/$E$19)+$J$7*$J$10*(D24/$D$19)</f>
        <v>1574680.4863856488</v>
      </c>
      <c r="M24" s="51"/>
      <c r="N24" s="203">
        <f t="shared" si="0"/>
        <v>1574680.4863856488</v>
      </c>
      <c r="O24" s="34"/>
      <c r="Q24" s="205"/>
      <c r="R24" s="205"/>
    </row>
    <row r="25" spans="1:18" s="32" customFormat="1" x14ac:dyDescent="0.25">
      <c r="A25" s="36"/>
      <c r="B25" s="53" t="s">
        <v>6</v>
      </c>
      <c r="C25" s="36">
        <v>4</v>
      </c>
      <c r="D25" s="54">
        <v>27.565200000000001</v>
      </c>
      <c r="E25" s="84">
        <v>8289</v>
      </c>
      <c r="F25" s="122">
        <v>4653829.8</v>
      </c>
      <c r="G25" s="42">
        <v>100</v>
      </c>
      <c r="H25" s="51">
        <f t="shared" si="2"/>
        <v>4653829.8</v>
      </c>
      <c r="I25" s="51">
        <f t="shared" si="1"/>
        <v>0</v>
      </c>
      <c r="J25" s="51">
        <f t="shared" si="3"/>
        <v>561.4464712269272</v>
      </c>
      <c r="K25" s="51">
        <f t="shared" si="4"/>
        <v>337.92262082322725</v>
      </c>
      <c r="L25" s="51">
        <f t="shared" si="5"/>
        <v>1502426.4646841122</v>
      </c>
      <c r="M25" s="51"/>
      <c r="N25" s="203">
        <f t="shared" si="0"/>
        <v>1502426.4646841122</v>
      </c>
      <c r="O25" s="34"/>
      <c r="Q25" s="205"/>
      <c r="R25" s="205"/>
    </row>
    <row r="26" spans="1:18" s="32" customFormat="1" x14ac:dyDescent="0.25">
      <c r="A26" s="36"/>
      <c r="B26" s="53" t="s">
        <v>7</v>
      </c>
      <c r="C26" s="36">
        <v>4</v>
      </c>
      <c r="D26" s="54">
        <v>28.389299999999999</v>
      </c>
      <c r="E26" s="84">
        <v>5051</v>
      </c>
      <c r="F26" s="122">
        <v>2113710.6</v>
      </c>
      <c r="G26" s="42">
        <v>100</v>
      </c>
      <c r="H26" s="51">
        <f t="shared" si="2"/>
        <v>2113710.6</v>
      </c>
      <c r="I26" s="51">
        <f t="shared" si="1"/>
        <v>0</v>
      </c>
      <c r="J26" s="51">
        <f t="shared" si="3"/>
        <v>418.4736883785389</v>
      </c>
      <c r="K26" s="51">
        <f t="shared" si="4"/>
        <v>480.89540367161555</v>
      </c>
      <c r="L26" s="51">
        <f t="shared" si="5"/>
        <v>1284705.2977855098</v>
      </c>
      <c r="M26" s="51"/>
      <c r="N26" s="203">
        <f t="shared" si="0"/>
        <v>1284705.2977855098</v>
      </c>
      <c r="O26" s="34"/>
      <c r="Q26" s="205"/>
      <c r="R26" s="205"/>
    </row>
    <row r="27" spans="1:18" s="32" customFormat="1" x14ac:dyDescent="0.25">
      <c r="A27" s="36"/>
      <c r="B27" s="53" t="s">
        <v>8</v>
      </c>
      <c r="C27" s="36">
        <v>4</v>
      </c>
      <c r="D27" s="54">
        <v>6.0312999999999999</v>
      </c>
      <c r="E27" s="84">
        <v>7002</v>
      </c>
      <c r="F27" s="122">
        <v>7645309.2999999998</v>
      </c>
      <c r="G27" s="42">
        <v>100</v>
      </c>
      <c r="H27" s="51">
        <f t="shared" si="2"/>
        <v>7645309.2999999998</v>
      </c>
      <c r="I27" s="51">
        <f t="shared" si="1"/>
        <v>0</v>
      </c>
      <c r="J27" s="51">
        <f t="shared" si="3"/>
        <v>1091.875078548986</v>
      </c>
      <c r="K27" s="51">
        <f t="shared" si="4"/>
        <v>-192.50598649883159</v>
      </c>
      <c r="L27" s="51">
        <f t="shared" si="5"/>
        <v>868320.41370269342</v>
      </c>
      <c r="M27" s="51"/>
      <c r="N27" s="203">
        <f t="shared" si="0"/>
        <v>868320.41370269342</v>
      </c>
      <c r="O27" s="34"/>
      <c r="Q27" s="205"/>
      <c r="R27" s="205"/>
    </row>
    <row r="28" spans="1:18" s="32" customFormat="1" x14ac:dyDescent="0.25">
      <c r="A28" s="36"/>
      <c r="B28" s="52" t="s">
        <v>9</v>
      </c>
      <c r="C28" s="36">
        <v>4</v>
      </c>
      <c r="D28" s="54">
        <v>26.363799999999998</v>
      </c>
      <c r="E28" s="84">
        <v>16379</v>
      </c>
      <c r="F28" s="122">
        <v>28532934.300000001</v>
      </c>
      <c r="G28" s="42">
        <v>100</v>
      </c>
      <c r="H28" s="51">
        <f t="shared" si="2"/>
        <v>28532934.300000001</v>
      </c>
      <c r="I28" s="51">
        <f t="shared" si="1"/>
        <v>0</v>
      </c>
      <c r="J28" s="51">
        <f t="shared" si="3"/>
        <v>1742.0437328286221</v>
      </c>
      <c r="K28" s="51">
        <f t="shared" si="4"/>
        <v>-842.67464077846762</v>
      </c>
      <c r="L28" s="51">
        <f t="shared" si="5"/>
        <v>2072439.5450884409</v>
      </c>
      <c r="M28" s="51"/>
      <c r="N28" s="203">
        <f t="shared" si="0"/>
        <v>2072439.5450884409</v>
      </c>
      <c r="O28" s="34"/>
      <c r="Q28" s="205"/>
      <c r="R28" s="205"/>
    </row>
    <row r="29" spans="1:18" s="32" customFormat="1" x14ac:dyDescent="0.25">
      <c r="A29" s="36"/>
      <c r="B29" s="52" t="s">
        <v>10</v>
      </c>
      <c r="C29" s="36">
        <v>4</v>
      </c>
      <c r="D29" s="54">
        <v>26.435999999999996</v>
      </c>
      <c r="E29" s="84">
        <v>3630</v>
      </c>
      <c r="F29" s="122">
        <v>1941752.4</v>
      </c>
      <c r="G29" s="42">
        <v>100</v>
      </c>
      <c r="H29" s="51">
        <f t="shared" si="2"/>
        <v>1941752.4</v>
      </c>
      <c r="I29" s="51">
        <f t="shared" si="1"/>
        <v>0</v>
      </c>
      <c r="J29" s="51">
        <f t="shared" si="3"/>
        <v>534.91801652892559</v>
      </c>
      <c r="K29" s="51">
        <f t="shared" si="4"/>
        <v>364.45107552122886</v>
      </c>
      <c r="L29" s="51">
        <f t="shared" si="5"/>
        <v>966225.32403650752</v>
      </c>
      <c r="M29" s="51"/>
      <c r="N29" s="203">
        <f t="shared" si="0"/>
        <v>966225.32403650752</v>
      </c>
      <c r="O29" s="34"/>
      <c r="Q29" s="205"/>
      <c r="R29" s="205"/>
    </row>
    <row r="30" spans="1:18" s="32" customFormat="1" x14ac:dyDescent="0.25">
      <c r="A30" s="36"/>
      <c r="B30" s="52" t="s">
        <v>11</v>
      </c>
      <c r="C30" s="36">
        <v>4</v>
      </c>
      <c r="D30" s="54">
        <v>1.9072</v>
      </c>
      <c r="E30" s="85">
        <v>656</v>
      </c>
      <c r="F30" s="122">
        <v>214257.8</v>
      </c>
      <c r="G30" s="42">
        <v>100</v>
      </c>
      <c r="H30" s="51">
        <f t="shared" si="2"/>
        <v>214257.8</v>
      </c>
      <c r="I30" s="51">
        <f t="shared" si="1"/>
        <v>0</v>
      </c>
      <c r="J30" s="51">
        <f t="shared" si="3"/>
        <v>326.61249999999995</v>
      </c>
      <c r="K30" s="51">
        <f t="shared" si="4"/>
        <v>572.7565920501545</v>
      </c>
      <c r="L30" s="51">
        <f t="shared" si="5"/>
        <v>773532.67582910054</v>
      </c>
      <c r="M30" s="51"/>
      <c r="N30" s="203">
        <f t="shared" si="0"/>
        <v>773532.67582910054</v>
      </c>
      <c r="O30" s="34"/>
      <c r="Q30" s="205"/>
      <c r="R30" s="205"/>
    </row>
    <row r="31" spans="1:18" s="32" customFormat="1" x14ac:dyDescent="0.25">
      <c r="A31" s="36"/>
      <c r="B31" s="52" t="s">
        <v>12</v>
      </c>
      <c r="C31" s="36">
        <v>4</v>
      </c>
      <c r="D31" s="54">
        <v>7.6560000000000006</v>
      </c>
      <c r="E31" s="84">
        <v>10699</v>
      </c>
      <c r="F31" s="122">
        <v>16612258.9</v>
      </c>
      <c r="G31" s="42">
        <v>100</v>
      </c>
      <c r="H31" s="51">
        <f t="shared" si="2"/>
        <v>16612258.9</v>
      </c>
      <c r="I31" s="51">
        <f t="shared" si="1"/>
        <v>0</v>
      </c>
      <c r="J31" s="51">
        <f t="shared" si="3"/>
        <v>1552.6926722123562</v>
      </c>
      <c r="K31" s="51">
        <f t="shared" si="4"/>
        <v>-653.32358016220178</v>
      </c>
      <c r="L31" s="51">
        <f t="shared" si="5"/>
        <v>1321533.5949269023</v>
      </c>
      <c r="M31" s="51"/>
      <c r="N31" s="203">
        <f t="shared" si="0"/>
        <v>1321533.5949269023</v>
      </c>
      <c r="O31" s="34"/>
      <c r="Q31" s="205"/>
      <c r="R31" s="205"/>
    </row>
    <row r="32" spans="1:18" s="32" customFormat="1" x14ac:dyDescent="0.25">
      <c r="A32" s="36"/>
      <c r="B32" s="52" t="s">
        <v>13</v>
      </c>
      <c r="C32" s="36">
        <v>4</v>
      </c>
      <c r="D32" s="54">
        <v>12.143800000000001</v>
      </c>
      <c r="E32" s="84">
        <v>1825</v>
      </c>
      <c r="F32" s="122">
        <v>589481</v>
      </c>
      <c r="G32" s="42">
        <v>100</v>
      </c>
      <c r="H32" s="51">
        <f t="shared" si="2"/>
        <v>589481</v>
      </c>
      <c r="I32" s="51">
        <f t="shared" si="1"/>
        <v>0</v>
      </c>
      <c r="J32" s="51">
        <f t="shared" si="3"/>
        <v>323.0032876712329</v>
      </c>
      <c r="K32" s="51">
        <f t="shared" si="4"/>
        <v>576.36580437892155</v>
      </c>
      <c r="L32" s="51">
        <f t="shared" si="5"/>
        <v>953917.88899663161</v>
      </c>
      <c r="M32" s="51"/>
      <c r="N32" s="203">
        <f t="shared" si="0"/>
        <v>953917.88899663161</v>
      </c>
      <c r="O32" s="34"/>
      <c r="Q32" s="205"/>
      <c r="R32" s="205"/>
    </row>
    <row r="33" spans="1:18" s="32" customFormat="1" x14ac:dyDescent="0.25">
      <c r="A33" s="36"/>
      <c r="B33" s="52" t="s">
        <v>14</v>
      </c>
      <c r="C33" s="36">
        <v>4</v>
      </c>
      <c r="D33" s="54">
        <v>30.873799999999999</v>
      </c>
      <c r="E33" s="84">
        <v>19686</v>
      </c>
      <c r="F33" s="122">
        <v>20302541.100000001</v>
      </c>
      <c r="G33" s="42">
        <v>100</v>
      </c>
      <c r="H33" s="51">
        <f t="shared" si="2"/>
        <v>20302541.100000001</v>
      </c>
      <c r="I33" s="51">
        <f t="shared" si="1"/>
        <v>0</v>
      </c>
      <c r="J33" s="51">
        <f t="shared" si="3"/>
        <v>1031.3187595245354</v>
      </c>
      <c r="K33" s="51">
        <f t="shared" si="4"/>
        <v>-131.94966747438093</v>
      </c>
      <c r="L33" s="51">
        <f t="shared" si="5"/>
        <v>2488137.2290077093</v>
      </c>
      <c r="M33" s="51"/>
      <c r="N33" s="203">
        <f t="shared" si="0"/>
        <v>2488137.2290077093</v>
      </c>
      <c r="O33" s="34"/>
      <c r="Q33" s="205"/>
      <c r="R33" s="205"/>
    </row>
    <row r="34" spans="1:18" s="32" customFormat="1" x14ac:dyDescent="0.25">
      <c r="A34" s="36"/>
      <c r="B34" s="52" t="s">
        <v>15</v>
      </c>
      <c r="C34" s="36">
        <v>4</v>
      </c>
      <c r="D34" s="54">
        <v>23.783200000000001</v>
      </c>
      <c r="E34" s="84">
        <v>5213</v>
      </c>
      <c r="F34" s="122">
        <v>2889635.2</v>
      </c>
      <c r="G34" s="42">
        <v>100</v>
      </c>
      <c r="H34" s="51">
        <f t="shared" si="2"/>
        <v>2889635.2</v>
      </c>
      <c r="I34" s="51">
        <f t="shared" si="1"/>
        <v>0</v>
      </c>
      <c r="J34" s="51">
        <f t="shared" si="3"/>
        <v>554.31329368885486</v>
      </c>
      <c r="K34" s="51">
        <f t="shared" si="4"/>
        <v>345.05579836129959</v>
      </c>
      <c r="L34" s="51">
        <f t="shared" si="5"/>
        <v>1125721.0477450958</v>
      </c>
      <c r="M34" s="51"/>
      <c r="N34" s="203">
        <f t="shared" si="0"/>
        <v>1125721.0477450958</v>
      </c>
      <c r="O34" s="34"/>
      <c r="Q34" s="205"/>
      <c r="R34" s="205"/>
    </row>
    <row r="35" spans="1:18" s="32" customFormat="1" x14ac:dyDescent="0.25">
      <c r="A35" s="36"/>
      <c r="B35" s="52" t="s">
        <v>16</v>
      </c>
      <c r="C35" s="36">
        <v>4</v>
      </c>
      <c r="D35" s="54">
        <v>28.336799999999997</v>
      </c>
      <c r="E35" s="84">
        <v>6741</v>
      </c>
      <c r="F35" s="122">
        <v>5407516.7999999998</v>
      </c>
      <c r="G35" s="42">
        <v>100</v>
      </c>
      <c r="H35" s="51">
        <f t="shared" si="2"/>
        <v>5407516.7999999998</v>
      </c>
      <c r="I35" s="51">
        <f t="shared" si="1"/>
        <v>0</v>
      </c>
      <c r="J35" s="51">
        <f t="shared" si="3"/>
        <v>802.18317757009345</v>
      </c>
      <c r="K35" s="51">
        <f t="shared" si="4"/>
        <v>97.185914480061001</v>
      </c>
      <c r="L35" s="51">
        <f t="shared" si="5"/>
        <v>1028514.9199330978</v>
      </c>
      <c r="M35" s="51"/>
      <c r="N35" s="203">
        <f t="shared" si="0"/>
        <v>1028514.9199330978</v>
      </c>
      <c r="O35" s="34"/>
      <c r="Q35" s="205"/>
      <c r="R35" s="205"/>
    </row>
    <row r="36" spans="1:18" s="32" customFormat="1" x14ac:dyDescent="0.25">
      <c r="A36" s="36"/>
      <c r="B36" s="52" t="s">
        <v>728</v>
      </c>
      <c r="C36" s="36">
        <v>4</v>
      </c>
      <c r="D36" s="54">
        <v>49.459699999999998</v>
      </c>
      <c r="E36" s="84">
        <v>13611</v>
      </c>
      <c r="F36" s="122">
        <v>10821251.4</v>
      </c>
      <c r="G36" s="42">
        <v>100</v>
      </c>
      <c r="H36" s="51">
        <f t="shared" si="2"/>
        <v>10821251.4</v>
      </c>
      <c r="I36" s="51">
        <f t="shared" si="1"/>
        <v>0</v>
      </c>
      <c r="J36" s="51">
        <f t="shared" si="3"/>
        <v>795.03720520167519</v>
      </c>
      <c r="K36" s="51">
        <f t="shared" si="4"/>
        <v>104.33188684847926</v>
      </c>
      <c r="L36" s="51">
        <f t="shared" si="5"/>
        <v>1940254.2713057804</v>
      </c>
      <c r="M36" s="51"/>
      <c r="N36" s="203">
        <f t="shared" si="0"/>
        <v>1940254.2713057804</v>
      </c>
      <c r="O36" s="34"/>
      <c r="Q36" s="205"/>
      <c r="R36" s="205"/>
    </row>
    <row r="37" spans="1:18" s="32" customFormat="1" x14ac:dyDescent="0.25">
      <c r="A37" s="36"/>
      <c r="B37" s="52" t="s">
        <v>17</v>
      </c>
      <c r="C37" s="36">
        <v>4</v>
      </c>
      <c r="D37" s="54">
        <v>27.454499999999999</v>
      </c>
      <c r="E37" s="84">
        <v>9175</v>
      </c>
      <c r="F37" s="122">
        <v>25254838.699999999</v>
      </c>
      <c r="G37" s="42">
        <v>100</v>
      </c>
      <c r="H37" s="51">
        <f t="shared" si="2"/>
        <v>25254838.699999999</v>
      </c>
      <c r="I37" s="51">
        <f t="shared" si="1"/>
        <v>0</v>
      </c>
      <c r="J37" s="51">
        <f t="shared" si="3"/>
        <v>2752.5709754768391</v>
      </c>
      <c r="K37" s="51">
        <f t="shared" si="4"/>
        <v>-1853.2018834266846</v>
      </c>
      <c r="L37" s="51">
        <f t="shared" si="5"/>
        <v>1203640.647347227</v>
      </c>
      <c r="M37" s="51"/>
      <c r="N37" s="203">
        <f t="shared" si="0"/>
        <v>1203640.647347227</v>
      </c>
      <c r="O37" s="34"/>
      <c r="Q37" s="205"/>
      <c r="R37" s="205"/>
    </row>
    <row r="38" spans="1:18" s="32" customFormat="1" x14ac:dyDescent="0.25">
      <c r="A38" s="36"/>
      <c r="B38" s="52" t="s">
        <v>18</v>
      </c>
      <c r="C38" s="36">
        <v>4</v>
      </c>
      <c r="D38" s="54">
        <v>15.19</v>
      </c>
      <c r="E38" s="84">
        <v>2875</v>
      </c>
      <c r="F38" s="122">
        <v>1764595.5</v>
      </c>
      <c r="G38" s="42">
        <v>100</v>
      </c>
      <c r="H38" s="51">
        <f t="shared" si="2"/>
        <v>1764595.5</v>
      </c>
      <c r="I38" s="51">
        <f t="shared" si="1"/>
        <v>0</v>
      </c>
      <c r="J38" s="51">
        <f t="shared" si="3"/>
        <v>613.77234782608696</v>
      </c>
      <c r="K38" s="51">
        <f t="shared" si="4"/>
        <v>285.59674422406749</v>
      </c>
      <c r="L38" s="51">
        <f t="shared" si="5"/>
        <v>742239.2940596838</v>
      </c>
      <c r="M38" s="51"/>
      <c r="N38" s="203">
        <f t="shared" si="0"/>
        <v>742239.2940596838</v>
      </c>
      <c r="O38" s="34"/>
      <c r="Q38" s="205"/>
      <c r="R38" s="205"/>
    </row>
    <row r="39" spans="1:18" s="32" customFormat="1" x14ac:dyDescent="0.25">
      <c r="A39" s="36"/>
      <c r="B39" s="52" t="s">
        <v>19</v>
      </c>
      <c r="C39" s="36">
        <v>4</v>
      </c>
      <c r="D39" s="55">
        <v>44.8202</v>
      </c>
      <c r="E39" s="84">
        <v>10490</v>
      </c>
      <c r="F39" s="122">
        <v>9457162.6999999993</v>
      </c>
      <c r="G39" s="42">
        <v>100</v>
      </c>
      <c r="H39" s="51">
        <f t="shared" si="2"/>
        <v>9457162.6999999993</v>
      </c>
      <c r="I39" s="51">
        <f t="shared" si="1"/>
        <v>0</v>
      </c>
      <c r="J39" s="51">
        <f t="shared" si="3"/>
        <v>901.54077216396558</v>
      </c>
      <c r="K39" s="51">
        <f t="shared" si="4"/>
        <v>-2.171680113811135</v>
      </c>
      <c r="L39" s="51">
        <f t="shared" si="5"/>
        <v>1421384.0773842824</v>
      </c>
      <c r="M39" s="51"/>
      <c r="N39" s="203">
        <f t="shared" si="0"/>
        <v>1421384.0773842824</v>
      </c>
      <c r="O39" s="34"/>
      <c r="Q39" s="205"/>
      <c r="R39" s="205"/>
    </row>
    <row r="40" spans="1:18" s="32" customFormat="1" x14ac:dyDescent="0.25">
      <c r="A40" s="36"/>
      <c r="B40" s="52" t="s">
        <v>20</v>
      </c>
      <c r="C40" s="36">
        <v>4</v>
      </c>
      <c r="D40" s="54">
        <v>14.4329</v>
      </c>
      <c r="E40" s="84">
        <v>5368</v>
      </c>
      <c r="F40" s="122">
        <v>9401683</v>
      </c>
      <c r="G40" s="42">
        <v>100</v>
      </c>
      <c r="H40" s="51">
        <f t="shared" si="2"/>
        <v>9401683</v>
      </c>
      <c r="I40" s="51">
        <f t="shared" si="1"/>
        <v>0</v>
      </c>
      <c r="J40" s="51">
        <f t="shared" si="3"/>
        <v>1751.4312593144559</v>
      </c>
      <c r="K40" s="51">
        <f t="shared" si="4"/>
        <v>-852.06216726430148</v>
      </c>
      <c r="L40" s="51">
        <f t="shared" si="5"/>
        <v>698722.71949436818</v>
      </c>
      <c r="M40" s="51"/>
      <c r="N40" s="203">
        <f t="shared" si="0"/>
        <v>698722.71949436818</v>
      </c>
      <c r="O40" s="34"/>
      <c r="Q40" s="205"/>
      <c r="R40" s="205"/>
    </row>
    <row r="41" spans="1:18" s="32" customFormat="1" x14ac:dyDescent="0.25">
      <c r="A41" s="36"/>
      <c r="B41" s="52" t="s">
        <v>21</v>
      </c>
      <c r="C41" s="36">
        <v>4</v>
      </c>
      <c r="D41" s="56">
        <v>13.123000000000001</v>
      </c>
      <c r="E41" s="84">
        <v>3561</v>
      </c>
      <c r="F41" s="122">
        <v>10846225.800000001</v>
      </c>
      <c r="G41" s="42">
        <v>100</v>
      </c>
      <c r="H41" s="51">
        <f t="shared" si="2"/>
        <v>10846225.800000001</v>
      </c>
      <c r="I41" s="51">
        <f t="shared" si="1"/>
        <v>0</v>
      </c>
      <c r="J41" s="51">
        <f t="shared" si="3"/>
        <v>3045.8370682392588</v>
      </c>
      <c r="K41" s="51">
        <f t="shared" si="4"/>
        <v>-2146.4679761891043</v>
      </c>
      <c r="L41" s="51">
        <f t="shared" si="5"/>
        <v>475466.51032577705</v>
      </c>
      <c r="M41" s="51"/>
      <c r="N41" s="203">
        <f t="shared" si="0"/>
        <v>475466.51032577705</v>
      </c>
      <c r="O41" s="34"/>
      <c r="Q41" s="205"/>
      <c r="R41" s="205"/>
    </row>
    <row r="42" spans="1:18" s="32" customFormat="1" x14ac:dyDescent="0.25">
      <c r="A42" s="36"/>
      <c r="B42" s="52"/>
      <c r="C42" s="36"/>
      <c r="D42" s="56">
        <v>0</v>
      </c>
      <c r="E42" s="86"/>
      <c r="F42" s="43"/>
      <c r="G42" s="43">
        <f>G43+G44</f>
        <v>0</v>
      </c>
      <c r="H42" s="43"/>
      <c r="I42" s="43"/>
      <c r="J42" s="33"/>
      <c r="K42" s="51"/>
      <c r="L42" s="51"/>
      <c r="M42" s="51"/>
      <c r="N42" s="203"/>
      <c r="O42" s="34"/>
      <c r="Q42" s="205"/>
      <c r="R42" s="205"/>
    </row>
    <row r="43" spans="1:18" s="32" customFormat="1" x14ac:dyDescent="0.25">
      <c r="A43" s="31" t="s">
        <v>22</v>
      </c>
      <c r="B43" s="44" t="s">
        <v>2</v>
      </c>
      <c r="C43" s="45"/>
      <c r="D43" s="3">
        <v>78.006900000000002</v>
      </c>
      <c r="E43" s="87">
        <f>E45+E44</f>
        <v>126294</v>
      </c>
      <c r="F43" s="38">
        <f>F45</f>
        <v>280030666.69999999</v>
      </c>
      <c r="G43" s="42"/>
      <c r="H43" s="38">
        <f>H45</f>
        <v>140015333.34999999</v>
      </c>
      <c r="I43" s="38">
        <f>I45</f>
        <v>140015333.34999999</v>
      </c>
      <c r="J43" s="38"/>
      <c r="K43" s="51"/>
      <c r="L43" s="51"/>
      <c r="M43" s="47">
        <f>M45</f>
        <v>0</v>
      </c>
      <c r="N43" s="201">
        <f t="shared" si="0"/>
        <v>0</v>
      </c>
      <c r="O43" s="34"/>
      <c r="Q43" s="205"/>
      <c r="R43" s="205"/>
    </row>
    <row r="44" spans="1:18" s="32" customFormat="1" x14ac:dyDescent="0.25">
      <c r="A44" s="31" t="s">
        <v>22</v>
      </c>
      <c r="B44" s="44" t="s">
        <v>3</v>
      </c>
      <c r="C44" s="45"/>
      <c r="D44" s="3">
        <v>36.576999999999998</v>
      </c>
      <c r="E44" s="87">
        <f>SUM(E46:E47)</f>
        <v>4638</v>
      </c>
      <c r="F44" s="38">
        <f>SUM(F46:F47)</f>
        <v>1171289.8999999999</v>
      </c>
      <c r="G44" s="42"/>
      <c r="H44" s="38">
        <f>SUM(H46:H47)</f>
        <v>1171289.8999999999</v>
      </c>
      <c r="I44" s="38">
        <f>SUM(I46:I47)</f>
        <v>0</v>
      </c>
      <c r="J44" s="38"/>
      <c r="K44" s="51"/>
      <c r="L44" s="38">
        <f>SUM(L46:L47)</f>
        <v>2193075.8380909418</v>
      </c>
      <c r="M44" s="51"/>
      <c r="N44" s="201">
        <f t="shared" si="0"/>
        <v>2193075.8380909418</v>
      </c>
      <c r="O44" s="34"/>
      <c r="Q44" s="205"/>
      <c r="R44" s="205"/>
    </row>
    <row r="45" spans="1:18" s="32" customFormat="1" x14ac:dyDescent="0.25">
      <c r="A45" s="36"/>
      <c r="B45" s="52" t="s">
        <v>4</v>
      </c>
      <c r="C45" s="36">
        <v>1</v>
      </c>
      <c r="D45" s="56">
        <v>41.429900000000004</v>
      </c>
      <c r="E45" s="84">
        <v>121656</v>
      </c>
      <c r="F45" s="127">
        <v>280030666.69999999</v>
      </c>
      <c r="G45" s="42">
        <v>50</v>
      </c>
      <c r="H45" s="51">
        <f>F45*G45/100</f>
        <v>140015333.34999999</v>
      </c>
      <c r="I45" s="51">
        <f>F45-H45</f>
        <v>140015333.34999999</v>
      </c>
      <c r="J45" s="51"/>
      <c r="K45" s="51"/>
      <c r="L45" s="51"/>
      <c r="M45" s="51">
        <v>0</v>
      </c>
      <c r="N45" s="203">
        <f t="shared" si="0"/>
        <v>0</v>
      </c>
      <c r="O45" s="34"/>
      <c r="Q45" s="205"/>
      <c r="R45" s="205"/>
    </row>
    <row r="46" spans="1:18" s="32" customFormat="1" x14ac:dyDescent="0.25">
      <c r="A46" s="36"/>
      <c r="B46" s="52" t="s">
        <v>23</v>
      </c>
      <c r="C46" s="36">
        <v>4</v>
      </c>
      <c r="D46" s="56">
        <v>26.770200000000003</v>
      </c>
      <c r="E46" s="84">
        <v>3326</v>
      </c>
      <c r="F46" s="127">
        <v>758748.2</v>
      </c>
      <c r="G46" s="42">
        <v>100</v>
      </c>
      <c r="H46" s="51">
        <f>F46*G46/100</f>
        <v>758748.2</v>
      </c>
      <c r="I46" s="51">
        <f>F46-H46</f>
        <v>0</v>
      </c>
      <c r="J46" s="51">
        <f>F46/E46</f>
        <v>228.12633794347562</v>
      </c>
      <c r="K46" s="51">
        <f>$J$11*$J$19-J46</f>
        <v>671.24275410667883</v>
      </c>
      <c r="L46" s="51">
        <f>IF(K46&gt;0,$J$7*$J$8*(K46/$K$19),0)+$J$7*$J$9*(E46/$E$19)+$J$7*$J$10*(D46/$D$19)</f>
        <v>1298873.1596004253</v>
      </c>
      <c r="M46" s="51"/>
      <c r="N46" s="203">
        <f t="shared" si="0"/>
        <v>1298873.1596004253</v>
      </c>
      <c r="O46" s="34"/>
      <c r="Q46" s="205"/>
      <c r="R46" s="205"/>
    </row>
    <row r="47" spans="1:18" s="32" customFormat="1" x14ac:dyDescent="0.25">
      <c r="A47" s="36"/>
      <c r="B47" s="52" t="s">
        <v>24</v>
      </c>
      <c r="C47" s="36">
        <v>4</v>
      </c>
      <c r="D47" s="56">
        <v>9.8067999999999991</v>
      </c>
      <c r="E47" s="84">
        <v>1312</v>
      </c>
      <c r="F47" s="127">
        <v>412541.7</v>
      </c>
      <c r="G47" s="42">
        <v>100</v>
      </c>
      <c r="H47" s="51">
        <f>F47*G47/100</f>
        <v>412541.7</v>
      </c>
      <c r="I47" s="51">
        <f>F47-H47</f>
        <v>0</v>
      </c>
      <c r="J47" s="51">
        <f>F47/E47</f>
        <v>314.43727134146343</v>
      </c>
      <c r="K47" s="51">
        <f>$J$11*$J$19-J47</f>
        <v>584.93182070869102</v>
      </c>
      <c r="L47" s="51">
        <f>IF(K47&gt;0,$J$7*$J$8*(K47/$K$19),0)+$J$7*$J$9*(E47/$E$19)+$J$7*$J$10*(D47/$D$19)</f>
        <v>894202.6784905165</v>
      </c>
      <c r="M47" s="51"/>
      <c r="N47" s="203">
        <f t="shared" si="0"/>
        <v>894202.6784905165</v>
      </c>
      <c r="O47" s="34"/>
      <c r="Q47" s="205"/>
      <c r="R47" s="205"/>
    </row>
    <row r="48" spans="1:18" s="32" customFormat="1" x14ac:dyDescent="0.25">
      <c r="A48" s="36"/>
      <c r="B48" s="52"/>
      <c r="C48" s="36"/>
      <c r="D48" s="56">
        <v>0</v>
      </c>
      <c r="E48" s="86"/>
      <c r="F48" s="128"/>
      <c r="G48" s="42"/>
      <c r="H48" s="204"/>
      <c r="I48" s="204"/>
      <c r="J48" s="204"/>
      <c r="K48" s="51"/>
      <c r="L48" s="51"/>
      <c r="M48" s="51"/>
      <c r="N48" s="203"/>
      <c r="O48" s="34"/>
      <c r="Q48" s="205"/>
      <c r="R48" s="205"/>
    </row>
    <row r="49" spans="1:18" s="32" customFormat="1" x14ac:dyDescent="0.25">
      <c r="A49" s="31" t="s">
        <v>25</v>
      </c>
      <c r="B49" s="44" t="s">
        <v>2</v>
      </c>
      <c r="C49" s="45"/>
      <c r="D49" s="3">
        <v>887.6182</v>
      </c>
      <c r="E49" s="87">
        <f>E50</f>
        <v>79638</v>
      </c>
      <c r="F49" s="38"/>
      <c r="G49" s="42"/>
      <c r="H49" s="38">
        <f>H51</f>
        <v>5758956.4000000004</v>
      </c>
      <c r="I49" s="38">
        <f>I51</f>
        <v>-5758956.4000000004</v>
      </c>
      <c r="J49" s="38"/>
      <c r="K49" s="51"/>
      <c r="L49" s="51"/>
      <c r="M49" s="47">
        <f>M51</f>
        <v>39999356.109510623</v>
      </c>
      <c r="N49" s="201">
        <f t="shared" si="0"/>
        <v>39999356.109510623</v>
      </c>
      <c r="O49" s="34"/>
      <c r="Q49" s="205"/>
      <c r="R49" s="205"/>
    </row>
    <row r="50" spans="1:18" s="32" customFormat="1" x14ac:dyDescent="0.25">
      <c r="A50" s="31" t="s">
        <v>25</v>
      </c>
      <c r="B50" s="44" t="s">
        <v>3</v>
      </c>
      <c r="C50" s="45"/>
      <c r="D50" s="3">
        <v>887.6182</v>
      </c>
      <c r="E50" s="87">
        <f>SUM(E52:E77)</f>
        <v>79638</v>
      </c>
      <c r="F50" s="38">
        <f>SUM(F52:F77)</f>
        <v>65247629.699999988</v>
      </c>
      <c r="G50" s="42"/>
      <c r="H50" s="38">
        <f>SUM(H52:H77)</f>
        <v>53729716.899999999</v>
      </c>
      <c r="I50" s="38">
        <f>SUM(I52:I77)</f>
        <v>11517912.800000001</v>
      </c>
      <c r="J50" s="38"/>
      <c r="K50" s="51"/>
      <c r="L50" s="38">
        <f>SUM(L52:L77)</f>
        <v>23582172.615305163</v>
      </c>
      <c r="M50" s="47"/>
      <c r="N50" s="201">
        <f t="shared" si="0"/>
        <v>23582172.615305163</v>
      </c>
      <c r="O50" s="34"/>
      <c r="Q50" s="205"/>
      <c r="R50" s="205"/>
    </row>
    <row r="51" spans="1:18" s="32" customFormat="1" x14ac:dyDescent="0.25">
      <c r="A51" s="36"/>
      <c r="B51" s="52" t="s">
        <v>26</v>
      </c>
      <c r="C51" s="36">
        <v>2</v>
      </c>
      <c r="D51" s="56">
        <v>0</v>
      </c>
      <c r="E51" s="86"/>
      <c r="F51" s="51"/>
      <c r="G51" s="42">
        <v>25</v>
      </c>
      <c r="H51" s="51">
        <f>F52*G51/100</f>
        <v>5758956.4000000004</v>
      </c>
      <c r="I51" s="51">
        <f t="shared" ref="I51:I77" si="6">F51-H51</f>
        <v>-5758956.4000000004</v>
      </c>
      <c r="J51" s="51"/>
      <c r="K51" s="51"/>
      <c r="L51" s="51"/>
      <c r="M51" s="51">
        <f>($L$7*$L$8*E49/$L$10)+($L$7*$L$9*D49/$L$11)</f>
        <v>39999356.109510623</v>
      </c>
      <c r="N51" s="203">
        <f t="shared" si="0"/>
        <v>39999356.109510623</v>
      </c>
      <c r="O51" s="34"/>
      <c r="Q51" s="205"/>
      <c r="R51" s="205"/>
    </row>
    <row r="52" spans="1:18" s="32" customFormat="1" x14ac:dyDescent="0.25">
      <c r="A52" s="36"/>
      <c r="B52" s="52" t="s">
        <v>25</v>
      </c>
      <c r="C52" s="36">
        <v>3</v>
      </c>
      <c r="D52" s="55">
        <v>51.925899999999999</v>
      </c>
      <c r="E52" s="84">
        <v>11178</v>
      </c>
      <c r="F52" s="129">
        <v>23035825.600000001</v>
      </c>
      <c r="G52" s="42">
        <v>50</v>
      </c>
      <c r="H52" s="51">
        <f t="shared" ref="H52:H77" si="7">F52*G52/100</f>
        <v>11517912.800000001</v>
      </c>
      <c r="I52" s="51">
        <f t="shared" si="6"/>
        <v>11517912.800000001</v>
      </c>
      <c r="J52" s="51">
        <f t="shared" ref="J52:J77" si="8">F52/E52</f>
        <v>2060.8181785650386</v>
      </c>
      <c r="K52" s="51">
        <f t="shared" ref="K52:K77" si="9">$J$11*$J$19-J52</f>
        <v>-1161.4490865148841</v>
      </c>
      <c r="L52" s="51">
        <f t="shared" ref="L52:L77" si="10">IF(K52&gt;0,$J$7*$J$8*(K52/$K$19),0)+$J$7*$J$9*(E52/$E$19)+$J$7*$J$10*(D52/$D$19)</f>
        <v>1528638.0715079641</v>
      </c>
      <c r="M52" s="47"/>
      <c r="N52" s="203">
        <f t="shared" si="0"/>
        <v>1528638.0715079641</v>
      </c>
      <c r="O52" s="34"/>
      <c r="Q52" s="205"/>
      <c r="R52" s="205"/>
    </row>
    <row r="53" spans="1:18" s="32" customFormat="1" x14ac:dyDescent="0.25">
      <c r="A53" s="36"/>
      <c r="B53" s="52" t="s">
        <v>27</v>
      </c>
      <c r="C53" s="36">
        <v>4</v>
      </c>
      <c r="D53" s="56">
        <v>16.3126</v>
      </c>
      <c r="E53" s="84">
        <v>1003</v>
      </c>
      <c r="F53" s="129">
        <v>753767.1</v>
      </c>
      <c r="G53" s="42">
        <v>100</v>
      </c>
      <c r="H53" s="51">
        <f t="shared" si="7"/>
        <v>753767.1</v>
      </c>
      <c r="I53" s="51">
        <f t="shared" si="6"/>
        <v>0</v>
      </c>
      <c r="J53" s="51">
        <f t="shared" si="8"/>
        <v>751.51256231306081</v>
      </c>
      <c r="K53" s="51">
        <f t="shared" si="9"/>
        <v>147.85652973709364</v>
      </c>
      <c r="L53" s="51">
        <f t="shared" si="10"/>
        <v>353929.83404867956</v>
      </c>
      <c r="M53" s="51"/>
      <c r="N53" s="203">
        <f t="shared" si="0"/>
        <v>353929.83404867956</v>
      </c>
      <c r="O53" s="34"/>
      <c r="Q53" s="205"/>
      <c r="R53" s="205"/>
    </row>
    <row r="54" spans="1:18" s="32" customFormat="1" x14ac:dyDescent="0.25">
      <c r="A54" s="36"/>
      <c r="B54" s="52" t="s">
        <v>28</v>
      </c>
      <c r="C54" s="36">
        <v>4</v>
      </c>
      <c r="D54" s="56">
        <v>30.464199999999998</v>
      </c>
      <c r="E54" s="84">
        <v>5180</v>
      </c>
      <c r="F54" s="129">
        <v>3302703.5</v>
      </c>
      <c r="G54" s="42">
        <v>100</v>
      </c>
      <c r="H54" s="51">
        <f t="shared" si="7"/>
        <v>3302703.5</v>
      </c>
      <c r="I54" s="51">
        <f t="shared" si="6"/>
        <v>0</v>
      </c>
      <c r="J54" s="51">
        <f t="shared" si="8"/>
        <v>637.58754826254824</v>
      </c>
      <c r="K54" s="51">
        <f t="shared" si="9"/>
        <v>261.78154378760621</v>
      </c>
      <c r="L54" s="51">
        <f t="shared" si="10"/>
        <v>1044244.2872296558</v>
      </c>
      <c r="M54" s="51"/>
      <c r="N54" s="203">
        <f t="shared" si="0"/>
        <v>1044244.2872296558</v>
      </c>
      <c r="O54" s="34"/>
      <c r="Q54" s="205"/>
      <c r="R54" s="205"/>
    </row>
    <row r="55" spans="1:18" s="32" customFormat="1" x14ac:dyDescent="0.25">
      <c r="A55" s="36"/>
      <c r="B55" s="52" t="s">
        <v>29</v>
      </c>
      <c r="C55" s="36">
        <v>4</v>
      </c>
      <c r="D55" s="56">
        <v>21.542500000000004</v>
      </c>
      <c r="E55" s="84">
        <v>1585</v>
      </c>
      <c r="F55" s="129">
        <v>439359.7</v>
      </c>
      <c r="G55" s="42">
        <v>100</v>
      </c>
      <c r="H55" s="51">
        <f t="shared" si="7"/>
        <v>439359.7</v>
      </c>
      <c r="I55" s="51">
        <f t="shared" si="6"/>
        <v>0</v>
      </c>
      <c r="J55" s="51">
        <f t="shared" si="8"/>
        <v>277.19854889589908</v>
      </c>
      <c r="K55" s="51">
        <f t="shared" si="9"/>
        <v>622.17054315425537</v>
      </c>
      <c r="L55" s="51">
        <f t="shared" si="10"/>
        <v>1011498.7516963392</v>
      </c>
      <c r="M55" s="51"/>
      <c r="N55" s="203">
        <f t="shared" si="0"/>
        <v>1011498.7516963392</v>
      </c>
      <c r="O55" s="34"/>
      <c r="Q55" s="205"/>
      <c r="R55" s="205"/>
    </row>
    <row r="56" spans="1:18" s="32" customFormat="1" x14ac:dyDescent="0.25">
      <c r="A56" s="36"/>
      <c r="B56" s="52" t="s">
        <v>30</v>
      </c>
      <c r="C56" s="36">
        <v>4</v>
      </c>
      <c r="D56" s="56">
        <v>50.992299999999993</v>
      </c>
      <c r="E56" s="84">
        <v>3832</v>
      </c>
      <c r="F56" s="129">
        <v>2540485.7000000002</v>
      </c>
      <c r="G56" s="42">
        <v>100</v>
      </c>
      <c r="H56" s="51">
        <f t="shared" si="7"/>
        <v>2540485.7000000002</v>
      </c>
      <c r="I56" s="51">
        <f t="shared" si="6"/>
        <v>0</v>
      </c>
      <c r="J56" s="51">
        <f t="shared" si="8"/>
        <v>662.96599686847605</v>
      </c>
      <c r="K56" s="51">
        <f t="shared" si="9"/>
        <v>236.4030951816784</v>
      </c>
      <c r="L56" s="51">
        <f t="shared" si="10"/>
        <v>919653.93849500653</v>
      </c>
      <c r="M56" s="51"/>
      <c r="N56" s="203">
        <f t="shared" si="0"/>
        <v>919653.93849500653</v>
      </c>
      <c r="O56" s="34"/>
      <c r="Q56" s="205"/>
      <c r="R56" s="205"/>
    </row>
    <row r="57" spans="1:18" s="32" customFormat="1" x14ac:dyDescent="0.25">
      <c r="A57" s="36"/>
      <c r="B57" s="52" t="s">
        <v>31</v>
      </c>
      <c r="C57" s="36">
        <v>4</v>
      </c>
      <c r="D57" s="56">
        <v>19.139800000000001</v>
      </c>
      <c r="E57" s="84">
        <v>1787</v>
      </c>
      <c r="F57" s="129">
        <v>1317643.8999999999</v>
      </c>
      <c r="G57" s="42">
        <v>100</v>
      </c>
      <c r="H57" s="51">
        <f t="shared" si="7"/>
        <v>1317643.8999999999</v>
      </c>
      <c r="I57" s="51">
        <f t="shared" si="6"/>
        <v>0</v>
      </c>
      <c r="J57" s="51">
        <f t="shared" si="8"/>
        <v>737.34969222160044</v>
      </c>
      <c r="K57" s="51">
        <f t="shared" si="9"/>
        <v>162.01939982855401</v>
      </c>
      <c r="L57" s="51">
        <f t="shared" si="10"/>
        <v>475405.30690617661</v>
      </c>
      <c r="M57" s="51"/>
      <c r="N57" s="203">
        <f t="shared" si="0"/>
        <v>475405.30690617661</v>
      </c>
      <c r="O57" s="34"/>
      <c r="Q57" s="205"/>
      <c r="R57" s="205"/>
    </row>
    <row r="58" spans="1:18" s="32" customFormat="1" x14ac:dyDescent="0.25">
      <c r="A58" s="36"/>
      <c r="B58" s="52" t="s">
        <v>32</v>
      </c>
      <c r="C58" s="36">
        <v>4</v>
      </c>
      <c r="D58" s="56">
        <v>47.591800000000006</v>
      </c>
      <c r="E58" s="84">
        <v>1670</v>
      </c>
      <c r="F58" s="129">
        <v>545818.69999999995</v>
      </c>
      <c r="G58" s="42">
        <v>100</v>
      </c>
      <c r="H58" s="51">
        <f t="shared" si="7"/>
        <v>545818.69999999995</v>
      </c>
      <c r="I58" s="51">
        <f t="shared" si="6"/>
        <v>0</v>
      </c>
      <c r="J58" s="51">
        <f t="shared" si="8"/>
        <v>326.83754491017959</v>
      </c>
      <c r="K58" s="51">
        <f t="shared" si="9"/>
        <v>572.53154713997492</v>
      </c>
      <c r="L58" s="51">
        <f t="shared" si="10"/>
        <v>1049924.9485008689</v>
      </c>
      <c r="M58" s="51"/>
      <c r="N58" s="203">
        <f t="shared" si="0"/>
        <v>1049924.9485008689</v>
      </c>
      <c r="O58" s="34"/>
      <c r="Q58" s="205"/>
      <c r="R58" s="205"/>
    </row>
    <row r="59" spans="1:18" s="32" customFormat="1" x14ac:dyDescent="0.25">
      <c r="A59" s="36"/>
      <c r="B59" s="52" t="s">
        <v>729</v>
      </c>
      <c r="C59" s="36">
        <v>4</v>
      </c>
      <c r="D59" s="57">
        <v>28.288899999999998</v>
      </c>
      <c r="E59" s="84">
        <v>1500</v>
      </c>
      <c r="F59" s="129">
        <v>475052.1</v>
      </c>
      <c r="G59" s="42">
        <v>100</v>
      </c>
      <c r="H59" s="51">
        <f t="shared" si="7"/>
        <v>475052.1</v>
      </c>
      <c r="I59" s="51">
        <f t="shared" si="6"/>
        <v>0</v>
      </c>
      <c r="J59" s="51">
        <f t="shared" si="8"/>
        <v>316.70139999999998</v>
      </c>
      <c r="K59" s="51">
        <f t="shared" si="9"/>
        <v>582.66769205015453</v>
      </c>
      <c r="L59" s="51">
        <f t="shared" si="10"/>
        <v>976497.28637700761</v>
      </c>
      <c r="M59" s="51"/>
      <c r="N59" s="203">
        <f t="shared" si="0"/>
        <v>976497.28637700761</v>
      </c>
      <c r="O59" s="34"/>
      <c r="Q59" s="205"/>
      <c r="R59" s="205"/>
    </row>
    <row r="60" spans="1:18" s="32" customFormat="1" x14ac:dyDescent="0.25">
      <c r="A60" s="36"/>
      <c r="B60" s="52" t="s">
        <v>730</v>
      </c>
      <c r="C60" s="36">
        <v>4</v>
      </c>
      <c r="D60" s="56">
        <v>39.7697</v>
      </c>
      <c r="E60" s="84">
        <v>2245</v>
      </c>
      <c r="F60" s="129">
        <v>518290.7</v>
      </c>
      <c r="G60" s="42">
        <v>100</v>
      </c>
      <c r="H60" s="51">
        <f t="shared" si="7"/>
        <v>518290.7</v>
      </c>
      <c r="I60" s="51">
        <f t="shared" si="6"/>
        <v>0</v>
      </c>
      <c r="J60" s="51">
        <f t="shared" si="8"/>
        <v>230.8644543429844</v>
      </c>
      <c r="K60" s="51">
        <f t="shared" si="9"/>
        <v>668.5046377071701</v>
      </c>
      <c r="L60" s="51">
        <f t="shared" si="10"/>
        <v>1208446.4380313877</v>
      </c>
      <c r="M60" s="51"/>
      <c r="N60" s="203">
        <f t="shared" si="0"/>
        <v>1208446.4380313877</v>
      </c>
      <c r="O60" s="34"/>
      <c r="Q60" s="205"/>
      <c r="R60" s="205"/>
    </row>
    <row r="61" spans="1:18" s="32" customFormat="1" x14ac:dyDescent="0.25">
      <c r="A61" s="36"/>
      <c r="B61" s="52" t="s">
        <v>33</v>
      </c>
      <c r="C61" s="36">
        <v>4</v>
      </c>
      <c r="D61" s="56">
        <v>25.625900000000001</v>
      </c>
      <c r="E61" s="84">
        <v>2034</v>
      </c>
      <c r="F61" s="129">
        <v>450157.9</v>
      </c>
      <c r="G61" s="42">
        <v>100</v>
      </c>
      <c r="H61" s="51">
        <f t="shared" si="7"/>
        <v>450157.9</v>
      </c>
      <c r="I61" s="51">
        <f t="shared" si="6"/>
        <v>0</v>
      </c>
      <c r="J61" s="51">
        <f t="shared" si="8"/>
        <v>221.31656833824977</v>
      </c>
      <c r="K61" s="51">
        <f t="shared" si="9"/>
        <v>678.05252371190466</v>
      </c>
      <c r="L61" s="51">
        <f t="shared" si="10"/>
        <v>1146721.9379443238</v>
      </c>
      <c r="M61" s="51"/>
      <c r="N61" s="203">
        <f t="shared" si="0"/>
        <v>1146721.9379443238</v>
      </c>
      <c r="O61" s="34"/>
      <c r="Q61" s="205"/>
      <c r="R61" s="205"/>
    </row>
    <row r="62" spans="1:18" s="32" customFormat="1" x14ac:dyDescent="0.25">
      <c r="A62" s="36"/>
      <c r="B62" s="52" t="s">
        <v>34</v>
      </c>
      <c r="C62" s="36">
        <v>4</v>
      </c>
      <c r="D62" s="55">
        <v>11.449</v>
      </c>
      <c r="E62" s="84">
        <v>3960</v>
      </c>
      <c r="F62" s="129">
        <v>3720695.8</v>
      </c>
      <c r="G62" s="42">
        <v>100</v>
      </c>
      <c r="H62" s="51">
        <f t="shared" si="7"/>
        <v>3720695.8</v>
      </c>
      <c r="I62" s="51">
        <f t="shared" si="6"/>
        <v>0</v>
      </c>
      <c r="J62" s="51">
        <f t="shared" si="8"/>
        <v>939.56964646464644</v>
      </c>
      <c r="K62" s="51">
        <f t="shared" si="9"/>
        <v>-40.20055441449199</v>
      </c>
      <c r="L62" s="51">
        <f t="shared" si="10"/>
        <v>518151.43309130269</v>
      </c>
      <c r="M62" s="51"/>
      <c r="N62" s="203">
        <f t="shared" si="0"/>
        <v>518151.43309130269</v>
      </c>
      <c r="O62" s="34"/>
      <c r="Q62" s="205"/>
      <c r="R62" s="205"/>
    </row>
    <row r="63" spans="1:18" s="32" customFormat="1" x14ac:dyDescent="0.25">
      <c r="A63" s="36"/>
      <c r="B63" s="52" t="s">
        <v>35</v>
      </c>
      <c r="C63" s="36">
        <v>4</v>
      </c>
      <c r="D63" s="56">
        <v>50.058299999999996</v>
      </c>
      <c r="E63" s="84">
        <v>3135</v>
      </c>
      <c r="F63" s="129">
        <v>734586.8</v>
      </c>
      <c r="G63" s="42">
        <v>100</v>
      </c>
      <c r="H63" s="51">
        <f t="shared" si="7"/>
        <v>734586.8</v>
      </c>
      <c r="I63" s="51">
        <f t="shared" si="6"/>
        <v>0</v>
      </c>
      <c r="J63" s="51">
        <f t="shared" si="8"/>
        <v>234.3179585326954</v>
      </c>
      <c r="K63" s="51">
        <f t="shared" si="9"/>
        <v>665.05113351745899</v>
      </c>
      <c r="L63" s="51">
        <f t="shared" si="10"/>
        <v>1346737.6292346539</v>
      </c>
      <c r="M63" s="51"/>
      <c r="N63" s="203">
        <f t="shared" si="0"/>
        <v>1346737.6292346539</v>
      </c>
      <c r="O63" s="34"/>
      <c r="Q63" s="205"/>
      <c r="R63" s="205"/>
    </row>
    <row r="64" spans="1:18" s="32" customFormat="1" x14ac:dyDescent="0.25">
      <c r="A64" s="36"/>
      <c r="B64" s="52" t="s">
        <v>731</v>
      </c>
      <c r="C64" s="36">
        <v>4</v>
      </c>
      <c r="D64" s="56">
        <v>39.081300000000006</v>
      </c>
      <c r="E64" s="84">
        <v>3389</v>
      </c>
      <c r="F64" s="129">
        <v>1471853.2</v>
      </c>
      <c r="G64" s="42">
        <v>100</v>
      </c>
      <c r="H64" s="51">
        <f t="shared" si="7"/>
        <v>1471853.2</v>
      </c>
      <c r="I64" s="51">
        <f t="shared" si="6"/>
        <v>0</v>
      </c>
      <c r="J64" s="51">
        <f t="shared" si="8"/>
        <v>434.30309825907347</v>
      </c>
      <c r="K64" s="51">
        <f t="shared" si="9"/>
        <v>465.06599379108098</v>
      </c>
      <c r="L64" s="51">
        <f t="shared" si="10"/>
        <v>1100425.1235556961</v>
      </c>
      <c r="M64" s="51"/>
      <c r="N64" s="203">
        <f t="shared" si="0"/>
        <v>1100425.1235556961</v>
      </c>
      <c r="O64" s="34"/>
      <c r="Q64" s="205"/>
      <c r="R64" s="205"/>
    </row>
    <row r="65" spans="1:18" s="32" customFormat="1" x14ac:dyDescent="0.25">
      <c r="A65" s="36"/>
      <c r="B65" s="52" t="s">
        <v>36</v>
      </c>
      <c r="C65" s="36">
        <v>4</v>
      </c>
      <c r="D65" s="56">
        <v>85.867999999999981</v>
      </c>
      <c r="E65" s="84">
        <v>5202</v>
      </c>
      <c r="F65" s="129">
        <v>3102415.8</v>
      </c>
      <c r="G65" s="42">
        <v>100</v>
      </c>
      <c r="H65" s="51">
        <f t="shared" si="7"/>
        <v>3102415.8</v>
      </c>
      <c r="I65" s="51">
        <f t="shared" si="6"/>
        <v>0</v>
      </c>
      <c r="J65" s="51">
        <f t="shared" si="8"/>
        <v>596.38904267589385</v>
      </c>
      <c r="K65" s="51">
        <f t="shared" si="9"/>
        <v>302.9800493742606</v>
      </c>
      <c r="L65" s="51">
        <f t="shared" si="10"/>
        <v>1282962.4008533368</v>
      </c>
      <c r="M65" s="51"/>
      <c r="N65" s="203">
        <f t="shared" si="0"/>
        <v>1282962.4008533368</v>
      </c>
      <c r="O65" s="34"/>
      <c r="Q65" s="205"/>
      <c r="R65" s="205"/>
    </row>
    <row r="66" spans="1:18" s="32" customFormat="1" x14ac:dyDescent="0.25">
      <c r="A66" s="36"/>
      <c r="B66" s="52" t="s">
        <v>37</v>
      </c>
      <c r="C66" s="36">
        <v>4</v>
      </c>
      <c r="D66" s="56">
        <v>12.793399999999998</v>
      </c>
      <c r="E66" s="84">
        <v>1831</v>
      </c>
      <c r="F66" s="129">
        <v>1516649.1</v>
      </c>
      <c r="G66" s="42">
        <v>100</v>
      </c>
      <c r="H66" s="51">
        <f t="shared" si="7"/>
        <v>1516649.1</v>
      </c>
      <c r="I66" s="51">
        <f t="shared" si="6"/>
        <v>0</v>
      </c>
      <c r="J66" s="51">
        <f t="shared" si="8"/>
        <v>828.31736755871111</v>
      </c>
      <c r="K66" s="51">
        <f t="shared" si="9"/>
        <v>71.051724491443338</v>
      </c>
      <c r="L66" s="51">
        <f t="shared" si="10"/>
        <v>350143.16968095163</v>
      </c>
      <c r="M66" s="51"/>
      <c r="N66" s="203">
        <f t="shared" si="0"/>
        <v>350143.16968095163</v>
      </c>
      <c r="O66" s="34"/>
      <c r="Q66" s="205"/>
      <c r="R66" s="205"/>
    </row>
    <row r="67" spans="1:18" s="32" customFormat="1" x14ac:dyDescent="0.25">
      <c r="A67" s="36"/>
      <c r="B67" s="52" t="s">
        <v>38</v>
      </c>
      <c r="C67" s="36">
        <v>4</v>
      </c>
      <c r="D67" s="56">
        <v>66.075299999999999</v>
      </c>
      <c r="E67" s="84">
        <v>5897</v>
      </c>
      <c r="F67" s="129">
        <v>7398805.7999999998</v>
      </c>
      <c r="G67" s="42">
        <v>100</v>
      </c>
      <c r="H67" s="51">
        <f t="shared" si="7"/>
        <v>7398805.7999999998</v>
      </c>
      <c r="I67" s="51">
        <f t="shared" si="6"/>
        <v>0</v>
      </c>
      <c r="J67" s="51">
        <f t="shared" si="8"/>
        <v>1254.6728506020011</v>
      </c>
      <c r="K67" s="51">
        <f t="shared" si="9"/>
        <v>-355.30375855184661</v>
      </c>
      <c r="L67" s="51">
        <f t="shared" si="10"/>
        <v>936711.92199471244</v>
      </c>
      <c r="M67" s="51"/>
      <c r="N67" s="203">
        <f t="shared" si="0"/>
        <v>936711.92199471244</v>
      </c>
      <c r="O67" s="34"/>
      <c r="Q67" s="205"/>
      <c r="R67" s="205"/>
    </row>
    <row r="68" spans="1:18" s="32" customFormat="1" x14ac:dyDescent="0.25">
      <c r="A68" s="36"/>
      <c r="B68" s="52" t="s">
        <v>39</v>
      </c>
      <c r="C68" s="36">
        <v>4</v>
      </c>
      <c r="D68" s="56">
        <v>4.5788000000000002</v>
      </c>
      <c r="E68" s="84">
        <v>1479</v>
      </c>
      <c r="F68" s="129">
        <v>1155178.5</v>
      </c>
      <c r="G68" s="42">
        <v>100</v>
      </c>
      <c r="H68" s="51">
        <f t="shared" si="7"/>
        <v>1155178.5</v>
      </c>
      <c r="I68" s="51">
        <f t="shared" si="6"/>
        <v>0</v>
      </c>
      <c r="J68" s="51">
        <f t="shared" si="8"/>
        <v>781.05375253549698</v>
      </c>
      <c r="K68" s="51">
        <f t="shared" si="9"/>
        <v>118.31533951465747</v>
      </c>
      <c r="L68" s="51">
        <f t="shared" si="10"/>
        <v>336592.90143116598</v>
      </c>
      <c r="M68" s="51"/>
      <c r="N68" s="203">
        <f t="shared" si="0"/>
        <v>336592.90143116598</v>
      </c>
      <c r="O68" s="34"/>
      <c r="Q68" s="205"/>
      <c r="R68" s="205"/>
    </row>
    <row r="69" spans="1:18" s="32" customFormat="1" x14ac:dyDescent="0.25">
      <c r="A69" s="36"/>
      <c r="B69" s="52" t="s">
        <v>40</v>
      </c>
      <c r="C69" s="36">
        <v>4</v>
      </c>
      <c r="D69" s="56">
        <v>17.041400000000003</v>
      </c>
      <c r="E69" s="84">
        <v>340</v>
      </c>
      <c r="F69" s="129">
        <v>66770.2</v>
      </c>
      <c r="G69" s="42">
        <v>100</v>
      </c>
      <c r="H69" s="51">
        <f t="shared" si="7"/>
        <v>66770.2</v>
      </c>
      <c r="I69" s="51">
        <f t="shared" si="6"/>
        <v>0</v>
      </c>
      <c r="J69" s="51">
        <f t="shared" si="8"/>
        <v>196.38294117647058</v>
      </c>
      <c r="K69" s="51">
        <f t="shared" si="9"/>
        <v>702.98615087368387</v>
      </c>
      <c r="L69" s="51">
        <f t="shared" si="10"/>
        <v>942587.30428159703</v>
      </c>
      <c r="M69" s="51"/>
      <c r="N69" s="203">
        <f t="shared" si="0"/>
        <v>942587.30428159703</v>
      </c>
      <c r="O69" s="34"/>
      <c r="Q69" s="205"/>
      <c r="R69" s="205"/>
    </row>
    <row r="70" spans="1:18" s="32" customFormat="1" x14ac:dyDescent="0.25">
      <c r="A70" s="36"/>
      <c r="B70" s="52" t="s">
        <v>41</v>
      </c>
      <c r="C70" s="36">
        <v>4</v>
      </c>
      <c r="D70" s="56">
        <v>34.765100000000004</v>
      </c>
      <c r="E70" s="84">
        <v>3435</v>
      </c>
      <c r="F70" s="129">
        <v>1202951.6000000001</v>
      </c>
      <c r="G70" s="42">
        <v>100</v>
      </c>
      <c r="H70" s="51">
        <f t="shared" si="7"/>
        <v>1202951.6000000001</v>
      </c>
      <c r="I70" s="51">
        <f t="shared" si="6"/>
        <v>0</v>
      </c>
      <c r="J70" s="51">
        <f t="shared" si="8"/>
        <v>350.20425036390105</v>
      </c>
      <c r="K70" s="51">
        <f t="shared" si="9"/>
        <v>549.16484168625334</v>
      </c>
      <c r="L70" s="51">
        <f t="shared" si="10"/>
        <v>1192430.5494068179</v>
      </c>
      <c r="M70" s="51"/>
      <c r="N70" s="203">
        <f t="shared" si="0"/>
        <v>1192430.5494068179</v>
      </c>
      <c r="O70" s="34"/>
      <c r="Q70" s="205"/>
      <c r="R70" s="205"/>
    </row>
    <row r="71" spans="1:18" s="32" customFormat="1" x14ac:dyDescent="0.25">
      <c r="A71" s="36"/>
      <c r="B71" s="52" t="s">
        <v>42</v>
      </c>
      <c r="C71" s="36">
        <v>4</v>
      </c>
      <c r="D71" s="56">
        <v>16.301500000000001</v>
      </c>
      <c r="E71" s="84">
        <v>2553</v>
      </c>
      <c r="F71" s="129">
        <v>2673373.4</v>
      </c>
      <c r="G71" s="42">
        <v>100</v>
      </c>
      <c r="H71" s="51">
        <f t="shared" si="7"/>
        <v>2673373.4</v>
      </c>
      <c r="I71" s="51">
        <f t="shared" si="6"/>
        <v>0</v>
      </c>
      <c r="J71" s="51">
        <f t="shared" si="8"/>
        <v>1047.1497845671759</v>
      </c>
      <c r="K71" s="51">
        <f t="shared" si="9"/>
        <v>-147.78069251702141</v>
      </c>
      <c r="L71" s="51">
        <f t="shared" si="10"/>
        <v>364092.84344508138</v>
      </c>
      <c r="M71" s="51"/>
      <c r="N71" s="203">
        <f t="shared" si="0"/>
        <v>364092.84344508138</v>
      </c>
      <c r="O71" s="34"/>
      <c r="Q71" s="205"/>
      <c r="R71" s="205"/>
    </row>
    <row r="72" spans="1:18" s="32" customFormat="1" x14ac:dyDescent="0.25">
      <c r="A72" s="36"/>
      <c r="B72" s="52" t="s">
        <v>43</v>
      </c>
      <c r="C72" s="36">
        <v>4</v>
      </c>
      <c r="D72" s="56">
        <v>24.058299999999999</v>
      </c>
      <c r="E72" s="84">
        <v>2827</v>
      </c>
      <c r="F72" s="129">
        <v>1011252.1</v>
      </c>
      <c r="G72" s="42">
        <v>100</v>
      </c>
      <c r="H72" s="51">
        <f t="shared" si="7"/>
        <v>1011252.1</v>
      </c>
      <c r="I72" s="51">
        <f t="shared" si="6"/>
        <v>0</v>
      </c>
      <c r="J72" s="51">
        <f t="shared" si="8"/>
        <v>357.71209762999644</v>
      </c>
      <c r="K72" s="51">
        <f t="shared" si="9"/>
        <v>541.65699442015807</v>
      </c>
      <c r="L72" s="51">
        <f t="shared" si="10"/>
        <v>1073723.3945693953</v>
      </c>
      <c r="M72" s="51"/>
      <c r="N72" s="203">
        <f t="shared" si="0"/>
        <v>1073723.3945693953</v>
      </c>
      <c r="O72" s="34"/>
      <c r="Q72" s="205"/>
      <c r="R72" s="205"/>
    </row>
    <row r="73" spans="1:18" s="32" customFormat="1" x14ac:dyDescent="0.25">
      <c r="A73" s="36"/>
      <c r="B73" s="52" t="s">
        <v>44</v>
      </c>
      <c r="C73" s="36">
        <v>4</v>
      </c>
      <c r="D73" s="56">
        <v>43.497700000000002</v>
      </c>
      <c r="E73" s="84">
        <v>3393</v>
      </c>
      <c r="F73" s="129">
        <v>641880.30000000005</v>
      </c>
      <c r="G73" s="42">
        <v>100</v>
      </c>
      <c r="H73" s="51">
        <f t="shared" si="7"/>
        <v>641880.30000000005</v>
      </c>
      <c r="I73" s="51">
        <f t="shared" si="6"/>
        <v>0</v>
      </c>
      <c r="J73" s="51">
        <f t="shared" si="8"/>
        <v>189.17780725022106</v>
      </c>
      <c r="K73" s="51">
        <f t="shared" si="9"/>
        <v>710.19128479993333</v>
      </c>
      <c r="L73" s="51">
        <f t="shared" si="10"/>
        <v>1410085.0065636807</v>
      </c>
      <c r="M73" s="51"/>
      <c r="N73" s="203">
        <f t="shared" si="0"/>
        <v>1410085.0065636807</v>
      </c>
      <c r="O73" s="34"/>
      <c r="Q73" s="205"/>
      <c r="R73" s="205"/>
    </row>
    <row r="74" spans="1:18" s="32" customFormat="1" x14ac:dyDescent="0.25">
      <c r="A74" s="36"/>
      <c r="B74" s="52" t="s">
        <v>45</v>
      </c>
      <c r="C74" s="36">
        <v>4</v>
      </c>
      <c r="D74" s="56">
        <v>21.498699999999999</v>
      </c>
      <c r="E74" s="84">
        <v>1103</v>
      </c>
      <c r="F74" s="129">
        <v>358275.8</v>
      </c>
      <c r="G74" s="42">
        <v>100</v>
      </c>
      <c r="H74" s="51">
        <f t="shared" si="7"/>
        <v>358275.8</v>
      </c>
      <c r="I74" s="51">
        <f t="shared" si="6"/>
        <v>0</v>
      </c>
      <c r="J74" s="51">
        <f t="shared" si="8"/>
        <v>324.81940163191297</v>
      </c>
      <c r="K74" s="51">
        <f t="shared" si="9"/>
        <v>574.54969041824143</v>
      </c>
      <c r="L74" s="51">
        <f t="shared" si="10"/>
        <v>895802.05967883649</v>
      </c>
      <c r="M74" s="51"/>
      <c r="N74" s="203">
        <f t="shared" si="0"/>
        <v>895802.05967883649</v>
      </c>
      <c r="O74" s="34"/>
      <c r="Q74" s="205"/>
      <c r="R74" s="205"/>
    </row>
    <row r="75" spans="1:18" s="32" customFormat="1" x14ac:dyDescent="0.25">
      <c r="A75" s="36"/>
      <c r="B75" s="52" t="s">
        <v>732</v>
      </c>
      <c r="C75" s="36">
        <v>4</v>
      </c>
      <c r="D75" s="56">
        <v>57.078299999999999</v>
      </c>
      <c r="E75" s="84">
        <v>3208</v>
      </c>
      <c r="F75" s="129">
        <v>2554616.1</v>
      </c>
      <c r="G75" s="42">
        <v>100</v>
      </c>
      <c r="H75" s="51">
        <f t="shared" si="7"/>
        <v>2554616.1</v>
      </c>
      <c r="I75" s="51">
        <f t="shared" si="6"/>
        <v>0</v>
      </c>
      <c r="J75" s="51">
        <f t="shared" si="8"/>
        <v>796.3267144638404</v>
      </c>
      <c r="K75" s="51">
        <f t="shared" si="9"/>
        <v>103.04237758631405</v>
      </c>
      <c r="L75" s="51">
        <f t="shared" si="10"/>
        <v>704462.96209555864</v>
      </c>
      <c r="M75" s="51"/>
      <c r="N75" s="203">
        <f t="shared" si="0"/>
        <v>704462.96209555864</v>
      </c>
      <c r="O75" s="34"/>
      <c r="Q75" s="205"/>
      <c r="R75" s="205"/>
    </row>
    <row r="76" spans="1:18" s="32" customFormat="1" x14ac:dyDescent="0.25">
      <c r="A76" s="36"/>
      <c r="B76" s="52" t="s">
        <v>46</v>
      </c>
      <c r="C76" s="36">
        <v>4</v>
      </c>
      <c r="D76" s="56">
        <v>44.555800000000005</v>
      </c>
      <c r="E76" s="84">
        <v>796</v>
      </c>
      <c r="F76" s="129">
        <v>544822.5</v>
      </c>
      <c r="G76" s="42">
        <v>100</v>
      </c>
      <c r="H76" s="51">
        <f t="shared" si="7"/>
        <v>544822.5</v>
      </c>
      <c r="I76" s="51">
        <f t="shared" si="6"/>
        <v>0</v>
      </c>
      <c r="J76" s="51">
        <f t="shared" si="8"/>
        <v>684.4503768844221</v>
      </c>
      <c r="K76" s="51">
        <f t="shared" si="9"/>
        <v>214.91871516573235</v>
      </c>
      <c r="L76" s="51">
        <f t="shared" si="10"/>
        <v>504494.26793591684</v>
      </c>
      <c r="M76" s="51"/>
      <c r="N76" s="203">
        <f t="shared" si="0"/>
        <v>504494.26793591684</v>
      </c>
      <c r="O76" s="34"/>
      <c r="Q76" s="205"/>
      <c r="R76" s="205"/>
    </row>
    <row r="77" spans="1:18" s="32" customFormat="1" x14ac:dyDescent="0.25">
      <c r="A77" s="36"/>
      <c r="B77" s="52" t="s">
        <v>47</v>
      </c>
      <c r="C77" s="36">
        <v>4</v>
      </c>
      <c r="D77" s="56">
        <v>27.263699999999996</v>
      </c>
      <c r="E77" s="84">
        <v>5076</v>
      </c>
      <c r="F77" s="129">
        <v>3714397.8</v>
      </c>
      <c r="G77" s="42">
        <v>100</v>
      </c>
      <c r="H77" s="51">
        <f t="shared" si="7"/>
        <v>3714397.8</v>
      </c>
      <c r="I77" s="51">
        <f t="shared" si="6"/>
        <v>0</v>
      </c>
      <c r="J77" s="51">
        <f t="shared" si="8"/>
        <v>731.75685579196215</v>
      </c>
      <c r="K77" s="51">
        <f t="shared" si="9"/>
        <v>167.6122362581923</v>
      </c>
      <c r="L77" s="51">
        <f t="shared" si="10"/>
        <v>907808.84674904007</v>
      </c>
      <c r="M77" s="51"/>
      <c r="N77" s="203">
        <f t="shared" si="0"/>
        <v>907808.84674904007</v>
      </c>
      <c r="O77" s="34"/>
      <c r="Q77" s="205"/>
      <c r="R77" s="205"/>
    </row>
    <row r="78" spans="1:18" s="32" customFormat="1" x14ac:dyDescent="0.25">
      <c r="A78" s="36"/>
      <c r="B78" s="52"/>
      <c r="C78" s="36"/>
      <c r="D78" s="56">
        <v>0</v>
      </c>
      <c r="E78" s="86"/>
      <c r="F78" s="43"/>
      <c r="G78" s="42"/>
      <c r="H78" s="43"/>
      <c r="I78" s="43"/>
      <c r="J78" s="43"/>
      <c r="K78" s="51"/>
      <c r="L78" s="51"/>
      <c r="M78" s="51"/>
      <c r="N78" s="203"/>
      <c r="O78" s="34"/>
      <c r="Q78" s="205"/>
      <c r="R78" s="205"/>
    </row>
    <row r="79" spans="1:18" s="32" customFormat="1" x14ac:dyDescent="0.25">
      <c r="A79" s="31" t="s">
        <v>48</v>
      </c>
      <c r="B79" s="44" t="s">
        <v>2</v>
      </c>
      <c r="C79" s="45"/>
      <c r="D79" s="3">
        <v>294.53949999999998</v>
      </c>
      <c r="E79" s="87">
        <f>E80</f>
        <v>26325</v>
      </c>
      <c r="F79" s="38"/>
      <c r="G79" s="42"/>
      <c r="H79" s="38">
        <f>H81</f>
        <v>2659351.7749999999</v>
      </c>
      <c r="I79" s="38">
        <f>I81</f>
        <v>-2659351.7749999999</v>
      </c>
      <c r="J79" s="38"/>
      <c r="K79" s="51"/>
      <c r="L79" s="51"/>
      <c r="M79" s="47">
        <f>M81</f>
        <v>13241047.09375737</v>
      </c>
      <c r="N79" s="201">
        <f t="shared" si="0"/>
        <v>13241047.09375737</v>
      </c>
      <c r="O79" s="34"/>
      <c r="Q79" s="205"/>
      <c r="R79" s="205"/>
    </row>
    <row r="80" spans="1:18" s="32" customFormat="1" x14ac:dyDescent="0.25">
      <c r="A80" s="31" t="s">
        <v>48</v>
      </c>
      <c r="B80" s="44" t="s">
        <v>3</v>
      </c>
      <c r="C80" s="45"/>
      <c r="D80" s="3">
        <v>294.53949999999998</v>
      </c>
      <c r="E80" s="87">
        <f>SUM(E82:E88)</f>
        <v>26325</v>
      </c>
      <c r="F80" s="38">
        <f>SUM(F82:F88)</f>
        <v>14449320.800000001</v>
      </c>
      <c r="G80" s="42"/>
      <c r="H80" s="38">
        <f>SUM(H82:H88)</f>
        <v>9130617.25</v>
      </c>
      <c r="I80" s="38">
        <f>SUM(I82:I88)</f>
        <v>5318703.55</v>
      </c>
      <c r="J80" s="38"/>
      <c r="K80" s="51"/>
      <c r="L80" s="38">
        <f>SUM(L82:L88)</f>
        <v>8856239.8501081597</v>
      </c>
      <c r="M80" s="51"/>
      <c r="N80" s="201">
        <f t="shared" si="0"/>
        <v>8856239.8501081597</v>
      </c>
      <c r="O80" s="34"/>
      <c r="Q80" s="205"/>
      <c r="R80" s="205"/>
    </row>
    <row r="81" spans="1:18" s="32" customFormat="1" x14ac:dyDescent="0.25">
      <c r="A81" s="36"/>
      <c r="B81" s="52" t="s">
        <v>26</v>
      </c>
      <c r="C81" s="36">
        <v>2</v>
      </c>
      <c r="D81" s="56">
        <v>0</v>
      </c>
      <c r="E81" s="86"/>
      <c r="F81" s="51"/>
      <c r="G81" s="42">
        <v>25</v>
      </c>
      <c r="H81" s="51">
        <f>F83*G81/100</f>
        <v>2659351.7749999999</v>
      </c>
      <c r="I81" s="51">
        <f t="shared" ref="I81:I88" si="11">F81-H81</f>
        <v>-2659351.7749999999</v>
      </c>
      <c r="J81" s="51"/>
      <c r="K81" s="51"/>
      <c r="L81" s="51"/>
      <c r="M81" s="51">
        <f>($L$7*$L$8*E79/$L$10)+($L$7*$L$9*D79/$L$11)</f>
        <v>13241047.09375737</v>
      </c>
      <c r="N81" s="203">
        <f t="shared" si="0"/>
        <v>13241047.09375737</v>
      </c>
      <c r="O81" s="34"/>
      <c r="Q81" s="205"/>
      <c r="R81" s="205"/>
    </row>
    <row r="82" spans="1:18" s="32" customFormat="1" x14ac:dyDescent="0.25">
      <c r="A82" s="36"/>
      <c r="B82" s="52" t="s">
        <v>49</v>
      </c>
      <c r="C82" s="36">
        <v>4</v>
      </c>
      <c r="D82" s="56">
        <v>73.437700000000007</v>
      </c>
      <c r="E82" s="84">
        <v>4994</v>
      </c>
      <c r="F82" s="130">
        <v>1098404.8999999999</v>
      </c>
      <c r="G82" s="42">
        <v>100</v>
      </c>
      <c r="H82" s="51">
        <f t="shared" ref="H82:H88" si="12">F82*G82/100</f>
        <v>1098404.8999999999</v>
      </c>
      <c r="I82" s="51">
        <f t="shared" si="11"/>
        <v>0</v>
      </c>
      <c r="J82" s="51">
        <f t="shared" ref="J82:J88" si="13">F82/E82</f>
        <v>219.94491389667598</v>
      </c>
      <c r="K82" s="51">
        <f t="shared" ref="K82:K88" si="14">$J$11*$J$19-J82</f>
        <v>679.42417815347846</v>
      </c>
      <c r="L82" s="51">
        <f t="shared" ref="L82:L88" si="15">IF(K82&gt;0,$J$7*$J$8*(K82/$K$19),0)+$J$7*$J$9*(E82/$E$19)+$J$7*$J$10*(D82/$D$19)</f>
        <v>1667874.1729116661</v>
      </c>
      <c r="M82" s="51"/>
      <c r="N82" s="203">
        <f t="shared" si="0"/>
        <v>1667874.1729116661</v>
      </c>
      <c r="O82" s="34"/>
      <c r="Q82" s="205"/>
      <c r="R82" s="205"/>
    </row>
    <row r="83" spans="1:18" s="32" customFormat="1" x14ac:dyDescent="0.25">
      <c r="A83" s="36"/>
      <c r="B83" s="52" t="s">
        <v>48</v>
      </c>
      <c r="C83" s="36">
        <v>3</v>
      </c>
      <c r="D83" s="56">
        <v>28.994</v>
      </c>
      <c r="E83" s="84">
        <v>10501</v>
      </c>
      <c r="F83" s="130">
        <v>10637407.1</v>
      </c>
      <c r="G83" s="42">
        <v>50</v>
      </c>
      <c r="H83" s="51">
        <f t="shared" si="12"/>
        <v>5318703.55</v>
      </c>
      <c r="I83" s="51">
        <f t="shared" si="11"/>
        <v>5318703.55</v>
      </c>
      <c r="J83" s="51">
        <f t="shared" si="13"/>
        <v>1012.989915246167</v>
      </c>
      <c r="K83" s="51">
        <f t="shared" si="14"/>
        <v>-113.62082319601257</v>
      </c>
      <c r="L83" s="51">
        <f t="shared" si="15"/>
        <v>1369416.4825412403</v>
      </c>
      <c r="M83" s="51"/>
      <c r="N83" s="203">
        <f t="shared" ref="N83:N146" si="16">L83+M83</f>
        <v>1369416.4825412403</v>
      </c>
      <c r="O83" s="34"/>
      <c r="Q83" s="205"/>
      <c r="R83" s="205"/>
    </row>
    <row r="84" spans="1:18" s="32" customFormat="1" x14ac:dyDescent="0.25">
      <c r="A84" s="36"/>
      <c r="B84" s="52" t="s">
        <v>733</v>
      </c>
      <c r="C84" s="36">
        <v>4</v>
      </c>
      <c r="D84" s="56">
        <v>59.187299999999993</v>
      </c>
      <c r="E84" s="84">
        <v>3386</v>
      </c>
      <c r="F84" s="130">
        <v>596546.19999999995</v>
      </c>
      <c r="G84" s="42">
        <v>100</v>
      </c>
      <c r="H84" s="51">
        <f t="shared" si="12"/>
        <v>596546.19999999995</v>
      </c>
      <c r="I84" s="51">
        <f t="shared" si="11"/>
        <v>0</v>
      </c>
      <c r="J84" s="51">
        <f t="shared" si="13"/>
        <v>176.18021264028351</v>
      </c>
      <c r="K84" s="51">
        <f t="shared" si="14"/>
        <v>723.18887940987088</v>
      </c>
      <c r="L84" s="51">
        <f t="shared" si="15"/>
        <v>1477682.1390756143</v>
      </c>
      <c r="M84" s="51"/>
      <c r="N84" s="203">
        <f t="shared" si="16"/>
        <v>1477682.1390756143</v>
      </c>
      <c r="O84" s="34"/>
      <c r="Q84" s="205"/>
      <c r="R84" s="205"/>
    </row>
    <row r="85" spans="1:18" s="32" customFormat="1" x14ac:dyDescent="0.25">
      <c r="A85" s="36"/>
      <c r="B85" s="52" t="s">
        <v>50</v>
      </c>
      <c r="C85" s="36">
        <v>4</v>
      </c>
      <c r="D85" s="56">
        <v>17.118400000000001</v>
      </c>
      <c r="E85" s="84">
        <v>1678</v>
      </c>
      <c r="F85" s="130">
        <v>306105.5</v>
      </c>
      <c r="G85" s="42">
        <v>100</v>
      </c>
      <c r="H85" s="51">
        <f t="shared" si="12"/>
        <v>306105.5</v>
      </c>
      <c r="I85" s="51">
        <f t="shared" si="11"/>
        <v>0</v>
      </c>
      <c r="J85" s="51">
        <f t="shared" si="13"/>
        <v>182.42282479141835</v>
      </c>
      <c r="K85" s="51">
        <f t="shared" si="14"/>
        <v>716.94626725873604</v>
      </c>
      <c r="L85" s="51">
        <f t="shared" si="15"/>
        <v>1121651.7802571135</v>
      </c>
      <c r="M85" s="51"/>
      <c r="N85" s="203">
        <f t="shared" si="16"/>
        <v>1121651.7802571135</v>
      </c>
      <c r="O85" s="34"/>
      <c r="Q85" s="205"/>
      <c r="R85" s="205"/>
    </row>
    <row r="86" spans="1:18" s="32" customFormat="1" x14ac:dyDescent="0.25">
      <c r="A86" s="36"/>
      <c r="B86" s="52" t="s">
        <v>51</v>
      </c>
      <c r="C86" s="36">
        <v>4</v>
      </c>
      <c r="D86" s="56">
        <v>14.530099999999999</v>
      </c>
      <c r="E86" s="84">
        <v>802</v>
      </c>
      <c r="F86" s="130">
        <v>258584.3</v>
      </c>
      <c r="G86" s="42">
        <v>100</v>
      </c>
      <c r="H86" s="51">
        <f t="shared" si="12"/>
        <v>258584.3</v>
      </c>
      <c r="I86" s="51">
        <f t="shared" si="11"/>
        <v>0</v>
      </c>
      <c r="J86" s="51">
        <f t="shared" si="13"/>
        <v>322.42431421446383</v>
      </c>
      <c r="K86" s="51">
        <f t="shared" si="14"/>
        <v>576.94477783569062</v>
      </c>
      <c r="L86" s="51">
        <f t="shared" si="15"/>
        <v>838754.7195859882</v>
      </c>
      <c r="M86" s="51"/>
      <c r="N86" s="203">
        <f t="shared" si="16"/>
        <v>838754.7195859882</v>
      </c>
      <c r="O86" s="34"/>
      <c r="Q86" s="205"/>
      <c r="R86" s="205"/>
    </row>
    <row r="87" spans="1:18" s="32" customFormat="1" x14ac:dyDescent="0.25">
      <c r="A87" s="36"/>
      <c r="B87" s="52" t="s">
        <v>52</v>
      </c>
      <c r="C87" s="36">
        <v>4</v>
      </c>
      <c r="D87" s="56">
        <v>44.297600000000003</v>
      </c>
      <c r="E87" s="84">
        <v>1031</v>
      </c>
      <c r="F87" s="130">
        <v>287612.3</v>
      </c>
      <c r="G87" s="42">
        <v>100</v>
      </c>
      <c r="H87" s="51">
        <f t="shared" si="12"/>
        <v>287612.3</v>
      </c>
      <c r="I87" s="51">
        <f t="shared" si="11"/>
        <v>0</v>
      </c>
      <c r="J87" s="51">
        <f t="shared" si="13"/>
        <v>278.96440349175555</v>
      </c>
      <c r="K87" s="51">
        <f t="shared" si="14"/>
        <v>620.4046885583989</v>
      </c>
      <c r="L87" s="51">
        <f t="shared" si="15"/>
        <v>1018919.1114922779</v>
      </c>
      <c r="M87" s="51"/>
      <c r="N87" s="203">
        <f t="shared" si="16"/>
        <v>1018919.1114922779</v>
      </c>
      <c r="O87" s="34"/>
      <c r="Q87" s="205"/>
      <c r="R87" s="205"/>
    </row>
    <row r="88" spans="1:18" s="32" customFormat="1" x14ac:dyDescent="0.25">
      <c r="A88" s="36"/>
      <c r="B88" s="52" t="s">
        <v>53</v>
      </c>
      <c r="C88" s="36">
        <v>4</v>
      </c>
      <c r="D88" s="56">
        <v>56.974399999999996</v>
      </c>
      <c r="E88" s="84">
        <v>3933</v>
      </c>
      <c r="F88" s="130">
        <v>1264660.5</v>
      </c>
      <c r="G88" s="42">
        <v>100</v>
      </c>
      <c r="H88" s="51">
        <f t="shared" si="12"/>
        <v>1264660.5</v>
      </c>
      <c r="I88" s="51">
        <f t="shared" si="11"/>
        <v>0</v>
      </c>
      <c r="J88" s="51">
        <f t="shared" si="13"/>
        <v>321.55110602593442</v>
      </c>
      <c r="K88" s="51">
        <f t="shared" si="14"/>
        <v>577.81798602422009</v>
      </c>
      <c r="L88" s="51">
        <f t="shared" si="15"/>
        <v>1361941.4442442595</v>
      </c>
      <c r="M88" s="51"/>
      <c r="N88" s="203">
        <f t="shared" si="16"/>
        <v>1361941.4442442595</v>
      </c>
      <c r="O88" s="34"/>
      <c r="Q88" s="205"/>
      <c r="R88" s="205"/>
    </row>
    <row r="89" spans="1:18" s="32" customFormat="1" x14ac:dyDescent="0.25">
      <c r="A89" s="36"/>
      <c r="B89" s="52"/>
      <c r="C89" s="36"/>
      <c r="D89" s="56">
        <v>0</v>
      </c>
      <c r="E89" s="86"/>
      <c r="F89" s="33"/>
      <c r="G89" s="42"/>
      <c r="H89" s="43"/>
      <c r="I89" s="43"/>
      <c r="J89" s="33"/>
      <c r="K89" s="51"/>
      <c r="L89" s="51"/>
      <c r="M89" s="51"/>
      <c r="N89" s="203"/>
      <c r="O89" s="34"/>
      <c r="Q89" s="205"/>
      <c r="R89" s="205"/>
    </row>
    <row r="90" spans="1:18" s="32" customFormat="1" x14ac:dyDescent="0.25">
      <c r="A90" s="31" t="s">
        <v>54</v>
      </c>
      <c r="B90" s="44" t="s">
        <v>2</v>
      </c>
      <c r="C90" s="45"/>
      <c r="D90" s="3">
        <v>814.44230000000016</v>
      </c>
      <c r="E90" s="87">
        <f>E91</f>
        <v>70921</v>
      </c>
      <c r="F90" s="38"/>
      <c r="G90" s="42"/>
      <c r="H90" s="38">
        <f>H92</f>
        <v>5014865.3250000002</v>
      </c>
      <c r="I90" s="38">
        <f>I92</f>
        <v>-5014865.3250000002</v>
      </c>
      <c r="J90" s="38"/>
      <c r="K90" s="51"/>
      <c r="L90" s="51"/>
      <c r="M90" s="47">
        <f>M92</f>
        <v>36022838.120470613</v>
      </c>
      <c r="N90" s="201">
        <f t="shared" si="16"/>
        <v>36022838.120470613</v>
      </c>
      <c r="O90" s="34"/>
      <c r="Q90" s="205"/>
      <c r="R90" s="205"/>
    </row>
    <row r="91" spans="1:18" s="32" customFormat="1" x14ac:dyDescent="0.25">
      <c r="A91" s="31" t="s">
        <v>54</v>
      </c>
      <c r="B91" s="44" t="s">
        <v>3</v>
      </c>
      <c r="C91" s="45"/>
      <c r="D91" s="3">
        <v>814.44230000000016</v>
      </c>
      <c r="E91" s="87">
        <f>SUM(E93:E120)</f>
        <v>70921</v>
      </c>
      <c r="F91" s="38">
        <f>SUM(F93:F120)</f>
        <v>44509152.599999979</v>
      </c>
      <c r="G91" s="42"/>
      <c r="H91" s="38">
        <f>SUM(H93:H120)</f>
        <v>34479421.949999996</v>
      </c>
      <c r="I91" s="38">
        <f>SUM(I93:I120)</f>
        <v>10029730.65</v>
      </c>
      <c r="J91" s="38"/>
      <c r="K91" s="51"/>
      <c r="L91" s="38">
        <f>SUM(L93:L120)</f>
        <v>29370733.912282657</v>
      </c>
      <c r="M91" s="51"/>
      <c r="N91" s="201">
        <f t="shared" si="16"/>
        <v>29370733.912282657</v>
      </c>
      <c r="O91" s="34"/>
      <c r="Q91" s="205"/>
      <c r="R91" s="205"/>
    </row>
    <row r="92" spans="1:18" s="32" customFormat="1" x14ac:dyDescent="0.25">
      <c r="A92" s="36"/>
      <c r="B92" s="52" t="s">
        <v>26</v>
      </c>
      <c r="C92" s="36">
        <v>2</v>
      </c>
      <c r="D92" s="56">
        <v>0</v>
      </c>
      <c r="E92" s="86"/>
      <c r="F92" s="51"/>
      <c r="G92" s="42">
        <v>25</v>
      </c>
      <c r="H92" s="51">
        <f>F98*G92/100</f>
        <v>5014865.3250000002</v>
      </c>
      <c r="I92" s="51">
        <f t="shared" ref="I92:I120" si="17">F92-H92</f>
        <v>-5014865.3250000002</v>
      </c>
      <c r="J92" s="51"/>
      <c r="K92" s="51"/>
      <c r="L92" s="51"/>
      <c r="M92" s="51">
        <f>($L$7*$L$8*E90/$L$10)+($L$7*$L$9*D90/$L$11)</f>
        <v>36022838.120470613</v>
      </c>
      <c r="N92" s="203">
        <f t="shared" si="16"/>
        <v>36022838.120470613</v>
      </c>
      <c r="O92" s="34"/>
      <c r="Q92" s="205"/>
      <c r="R92" s="205"/>
    </row>
    <row r="93" spans="1:18" s="32" customFormat="1" x14ac:dyDescent="0.25">
      <c r="A93" s="36"/>
      <c r="B93" s="52" t="s">
        <v>734</v>
      </c>
      <c r="C93" s="36">
        <v>4</v>
      </c>
      <c r="D93" s="56">
        <v>27.557100000000002</v>
      </c>
      <c r="E93" s="84">
        <v>2243</v>
      </c>
      <c r="F93" s="131">
        <v>507194.8</v>
      </c>
      <c r="G93" s="42">
        <v>100</v>
      </c>
      <c r="H93" s="51">
        <f t="shared" ref="H93:H120" si="18">F93*G93/100</f>
        <v>507194.8</v>
      </c>
      <c r="I93" s="51">
        <f t="shared" si="17"/>
        <v>0</v>
      </c>
      <c r="J93" s="51">
        <f t="shared" ref="J93:J120" si="19">F93/E93</f>
        <v>226.12340615247436</v>
      </c>
      <c r="K93" s="51">
        <f t="shared" ref="K93:K120" si="20">$J$11*$J$19-J93</f>
        <v>673.24568589768012</v>
      </c>
      <c r="L93" s="51">
        <f t="shared" ref="L93:L120" si="21">IF(K93&gt;0,$J$7*$J$8*(K93/$K$19),0)+$J$7*$J$9*(E93/$E$19)+$J$7*$J$10*(D93/$D$19)</f>
        <v>1172766.5636314375</v>
      </c>
      <c r="M93" s="51"/>
      <c r="N93" s="203">
        <f t="shared" si="16"/>
        <v>1172766.5636314375</v>
      </c>
      <c r="O93" s="34"/>
      <c r="Q93" s="205"/>
      <c r="R93" s="205"/>
    </row>
    <row r="94" spans="1:18" s="32" customFormat="1" x14ac:dyDescent="0.25">
      <c r="A94" s="36"/>
      <c r="B94" s="52" t="s">
        <v>55</v>
      </c>
      <c r="C94" s="36">
        <v>4</v>
      </c>
      <c r="D94" s="56">
        <v>15.863399999999999</v>
      </c>
      <c r="E94" s="84">
        <v>639</v>
      </c>
      <c r="F94" s="131">
        <v>206173.5</v>
      </c>
      <c r="G94" s="42">
        <v>100</v>
      </c>
      <c r="H94" s="51">
        <f t="shared" si="18"/>
        <v>206173.5</v>
      </c>
      <c r="I94" s="51">
        <f t="shared" si="17"/>
        <v>0</v>
      </c>
      <c r="J94" s="51">
        <f t="shared" si="19"/>
        <v>322.65023474178406</v>
      </c>
      <c r="K94" s="51">
        <f t="shared" si="20"/>
        <v>576.71885730837039</v>
      </c>
      <c r="L94" s="51">
        <f t="shared" si="21"/>
        <v>823232.95663209085</v>
      </c>
      <c r="M94" s="51"/>
      <c r="N94" s="203">
        <f t="shared" si="16"/>
        <v>823232.95663209085</v>
      </c>
      <c r="O94" s="34"/>
      <c r="Q94" s="205"/>
      <c r="R94" s="205"/>
    </row>
    <row r="95" spans="1:18" s="32" customFormat="1" x14ac:dyDescent="0.25">
      <c r="A95" s="36"/>
      <c r="B95" s="52" t="s">
        <v>735</v>
      </c>
      <c r="C95" s="36">
        <v>4</v>
      </c>
      <c r="D95" s="56">
        <v>26.978499999999997</v>
      </c>
      <c r="E95" s="84">
        <v>2149</v>
      </c>
      <c r="F95" s="131">
        <v>1086976.8999999999</v>
      </c>
      <c r="G95" s="42">
        <v>100</v>
      </c>
      <c r="H95" s="51">
        <f t="shared" si="18"/>
        <v>1086976.8999999999</v>
      </c>
      <c r="I95" s="51">
        <f t="shared" si="17"/>
        <v>0</v>
      </c>
      <c r="J95" s="51">
        <f t="shared" si="19"/>
        <v>505.80590972545366</v>
      </c>
      <c r="K95" s="51">
        <f t="shared" si="20"/>
        <v>393.56318232470079</v>
      </c>
      <c r="L95" s="51">
        <f t="shared" si="21"/>
        <v>823641.84799303068</v>
      </c>
      <c r="M95" s="51"/>
      <c r="N95" s="203">
        <f t="shared" si="16"/>
        <v>823641.84799303068</v>
      </c>
      <c r="O95" s="34"/>
      <c r="Q95" s="205"/>
      <c r="R95" s="205"/>
    </row>
    <row r="96" spans="1:18" s="32" customFormat="1" x14ac:dyDescent="0.25">
      <c r="A96" s="36"/>
      <c r="B96" s="52" t="s">
        <v>736</v>
      </c>
      <c r="C96" s="36">
        <v>4</v>
      </c>
      <c r="D96" s="56">
        <v>25.1053</v>
      </c>
      <c r="E96" s="84">
        <v>1869</v>
      </c>
      <c r="F96" s="131">
        <v>3923514.2</v>
      </c>
      <c r="G96" s="42">
        <v>100</v>
      </c>
      <c r="H96" s="51">
        <f t="shared" si="18"/>
        <v>3923514.2</v>
      </c>
      <c r="I96" s="51">
        <f t="shared" si="17"/>
        <v>0</v>
      </c>
      <c r="J96" s="51">
        <f t="shared" si="19"/>
        <v>2099.2585339753882</v>
      </c>
      <c r="K96" s="51">
        <f t="shared" si="20"/>
        <v>-1199.8894419252338</v>
      </c>
      <c r="L96" s="51">
        <f t="shared" si="21"/>
        <v>310903.6247278048</v>
      </c>
      <c r="M96" s="51"/>
      <c r="N96" s="203">
        <f t="shared" si="16"/>
        <v>310903.6247278048</v>
      </c>
      <c r="O96" s="34"/>
      <c r="Q96" s="205"/>
      <c r="R96" s="205"/>
    </row>
    <row r="97" spans="1:18" s="32" customFormat="1" x14ac:dyDescent="0.25">
      <c r="A97" s="36"/>
      <c r="B97" s="52" t="s">
        <v>56</v>
      </c>
      <c r="C97" s="36">
        <v>4</v>
      </c>
      <c r="D97" s="56">
        <v>19.769200000000001</v>
      </c>
      <c r="E97" s="84">
        <v>1146</v>
      </c>
      <c r="F97" s="131">
        <v>389468.1</v>
      </c>
      <c r="G97" s="42">
        <v>100</v>
      </c>
      <c r="H97" s="51">
        <f t="shared" si="18"/>
        <v>389468.1</v>
      </c>
      <c r="I97" s="51">
        <f t="shared" si="17"/>
        <v>0</v>
      </c>
      <c r="J97" s="51">
        <f t="shared" si="19"/>
        <v>339.84999999999997</v>
      </c>
      <c r="K97" s="51">
        <f t="shared" si="20"/>
        <v>559.51909205015454</v>
      </c>
      <c r="L97" s="51">
        <f t="shared" si="21"/>
        <v>877139.1140359533</v>
      </c>
      <c r="M97" s="51"/>
      <c r="N97" s="203">
        <f t="shared" si="16"/>
        <v>877139.1140359533</v>
      </c>
      <c r="O97" s="34"/>
      <c r="Q97" s="205"/>
      <c r="R97" s="205"/>
    </row>
    <row r="98" spans="1:18" s="32" customFormat="1" x14ac:dyDescent="0.25">
      <c r="A98" s="36"/>
      <c r="B98" s="52" t="s">
        <v>54</v>
      </c>
      <c r="C98" s="36">
        <v>3</v>
      </c>
      <c r="D98" s="55">
        <v>8.8294999999999995</v>
      </c>
      <c r="E98" s="84">
        <v>8075</v>
      </c>
      <c r="F98" s="131">
        <v>20059461.300000001</v>
      </c>
      <c r="G98" s="42">
        <v>50</v>
      </c>
      <c r="H98" s="51">
        <f t="shared" si="18"/>
        <v>10029730.65</v>
      </c>
      <c r="I98" s="51">
        <f t="shared" si="17"/>
        <v>10029730.65</v>
      </c>
      <c r="J98" s="51">
        <f t="shared" si="19"/>
        <v>2484.1438142414863</v>
      </c>
      <c r="K98" s="51">
        <f t="shared" si="20"/>
        <v>-1584.7747221913319</v>
      </c>
      <c r="L98" s="51">
        <f t="shared" si="21"/>
        <v>1007694.6439943668</v>
      </c>
      <c r="M98" s="51"/>
      <c r="N98" s="203">
        <f t="shared" si="16"/>
        <v>1007694.6439943668</v>
      </c>
      <c r="O98" s="34"/>
      <c r="Q98" s="205"/>
      <c r="R98" s="205"/>
    </row>
    <row r="99" spans="1:18" s="32" customFormat="1" x14ac:dyDescent="0.25">
      <c r="A99" s="36"/>
      <c r="B99" s="52" t="s">
        <v>28</v>
      </c>
      <c r="C99" s="36">
        <v>4</v>
      </c>
      <c r="D99" s="56">
        <v>13.193199999999997</v>
      </c>
      <c r="E99" s="84">
        <v>792</v>
      </c>
      <c r="F99" s="131">
        <v>159259.1</v>
      </c>
      <c r="G99" s="42">
        <v>100</v>
      </c>
      <c r="H99" s="51">
        <f t="shared" si="18"/>
        <v>159259.1</v>
      </c>
      <c r="I99" s="51">
        <f t="shared" si="17"/>
        <v>0</v>
      </c>
      <c r="J99" s="51">
        <f t="shared" si="19"/>
        <v>201.08472222222224</v>
      </c>
      <c r="K99" s="51">
        <f t="shared" si="20"/>
        <v>698.28436982793221</v>
      </c>
      <c r="L99" s="51">
        <f t="shared" si="21"/>
        <v>978723.66838662594</v>
      </c>
      <c r="M99" s="51"/>
      <c r="N99" s="203">
        <f t="shared" si="16"/>
        <v>978723.66838662594</v>
      </c>
      <c r="O99" s="34"/>
      <c r="Q99" s="205"/>
      <c r="R99" s="205"/>
    </row>
    <row r="100" spans="1:18" s="32" customFormat="1" x14ac:dyDescent="0.25">
      <c r="A100" s="36"/>
      <c r="B100" s="52" t="s">
        <v>737</v>
      </c>
      <c r="C100" s="36">
        <v>4</v>
      </c>
      <c r="D100" s="56">
        <v>48.523900000000005</v>
      </c>
      <c r="E100" s="84">
        <v>3940</v>
      </c>
      <c r="F100" s="131">
        <v>603428.19999999995</v>
      </c>
      <c r="G100" s="42">
        <v>100</v>
      </c>
      <c r="H100" s="51">
        <f t="shared" si="18"/>
        <v>603428.19999999995</v>
      </c>
      <c r="I100" s="51">
        <f t="shared" si="17"/>
        <v>0</v>
      </c>
      <c r="J100" s="51">
        <f t="shared" si="19"/>
        <v>153.15436548223349</v>
      </c>
      <c r="K100" s="51">
        <f t="shared" si="20"/>
        <v>746.21472656792093</v>
      </c>
      <c r="L100" s="51">
        <f t="shared" si="21"/>
        <v>1536509.5794249685</v>
      </c>
      <c r="M100" s="51"/>
      <c r="N100" s="203">
        <f t="shared" si="16"/>
        <v>1536509.5794249685</v>
      </c>
      <c r="O100" s="34"/>
      <c r="Q100" s="205"/>
      <c r="R100" s="205"/>
    </row>
    <row r="101" spans="1:18" s="32" customFormat="1" x14ac:dyDescent="0.25">
      <c r="A101" s="36"/>
      <c r="B101" s="52" t="s">
        <v>57</v>
      </c>
      <c r="C101" s="36">
        <v>4</v>
      </c>
      <c r="D101" s="56">
        <v>23.2666</v>
      </c>
      <c r="E101" s="84">
        <v>1821</v>
      </c>
      <c r="F101" s="131">
        <v>324724.7</v>
      </c>
      <c r="G101" s="42">
        <v>100</v>
      </c>
      <c r="H101" s="51">
        <f t="shared" si="18"/>
        <v>324724.7</v>
      </c>
      <c r="I101" s="51">
        <f t="shared" si="17"/>
        <v>0</v>
      </c>
      <c r="J101" s="51">
        <f t="shared" si="19"/>
        <v>178.32218561230093</v>
      </c>
      <c r="K101" s="51">
        <f t="shared" si="20"/>
        <v>721.04690643785352</v>
      </c>
      <c r="L101" s="51">
        <f t="shared" si="21"/>
        <v>1164599.7593835106</v>
      </c>
      <c r="M101" s="51"/>
      <c r="N101" s="203">
        <f t="shared" si="16"/>
        <v>1164599.7593835106</v>
      </c>
      <c r="O101" s="34"/>
      <c r="Q101" s="205"/>
      <c r="R101" s="205"/>
    </row>
    <row r="102" spans="1:18" s="32" customFormat="1" x14ac:dyDescent="0.25">
      <c r="A102" s="36"/>
      <c r="B102" s="52" t="s">
        <v>58</v>
      </c>
      <c r="C102" s="36">
        <v>4</v>
      </c>
      <c r="D102" s="56">
        <v>50.768900000000002</v>
      </c>
      <c r="E102" s="84">
        <v>3395</v>
      </c>
      <c r="F102" s="131">
        <v>528424.80000000005</v>
      </c>
      <c r="G102" s="42">
        <v>100</v>
      </c>
      <c r="H102" s="51">
        <f t="shared" si="18"/>
        <v>528424.80000000005</v>
      </c>
      <c r="I102" s="51">
        <f t="shared" si="17"/>
        <v>0</v>
      </c>
      <c r="J102" s="51">
        <f t="shared" si="19"/>
        <v>155.64795287187042</v>
      </c>
      <c r="K102" s="51">
        <f t="shared" si="20"/>
        <v>743.72113917828403</v>
      </c>
      <c r="L102" s="51">
        <f t="shared" si="21"/>
        <v>1475071.8628554088</v>
      </c>
      <c r="M102" s="51"/>
      <c r="N102" s="203">
        <f t="shared" si="16"/>
        <v>1475071.8628554088</v>
      </c>
      <c r="O102" s="34"/>
      <c r="Q102" s="205"/>
      <c r="R102" s="205"/>
    </row>
    <row r="103" spans="1:18" s="32" customFormat="1" x14ac:dyDescent="0.25">
      <c r="A103" s="36"/>
      <c r="B103" s="52" t="s">
        <v>59</v>
      </c>
      <c r="C103" s="36">
        <v>4</v>
      </c>
      <c r="D103" s="56">
        <v>39.664400000000001</v>
      </c>
      <c r="E103" s="84">
        <v>2882</v>
      </c>
      <c r="F103" s="131">
        <v>1005572.4</v>
      </c>
      <c r="G103" s="42">
        <v>100</v>
      </c>
      <c r="H103" s="51">
        <f t="shared" si="18"/>
        <v>1005572.4</v>
      </c>
      <c r="I103" s="51">
        <f t="shared" si="17"/>
        <v>0</v>
      </c>
      <c r="J103" s="51">
        <f t="shared" si="19"/>
        <v>348.91478140180431</v>
      </c>
      <c r="K103" s="51">
        <f t="shared" si="20"/>
        <v>550.4543106483502</v>
      </c>
      <c r="L103" s="51">
        <f t="shared" si="21"/>
        <v>1143505.1681503055</v>
      </c>
      <c r="M103" s="51"/>
      <c r="N103" s="203">
        <f t="shared" si="16"/>
        <v>1143505.1681503055</v>
      </c>
      <c r="O103" s="34"/>
      <c r="Q103" s="205"/>
      <c r="R103" s="205"/>
    </row>
    <row r="104" spans="1:18" s="32" customFormat="1" x14ac:dyDescent="0.25">
      <c r="A104" s="36"/>
      <c r="B104" s="52" t="s">
        <v>60</v>
      </c>
      <c r="C104" s="36">
        <v>4</v>
      </c>
      <c r="D104" s="56">
        <v>52.508599999999994</v>
      </c>
      <c r="E104" s="84">
        <v>7398</v>
      </c>
      <c r="F104" s="131">
        <v>2075155.4</v>
      </c>
      <c r="G104" s="42">
        <v>100</v>
      </c>
      <c r="H104" s="51">
        <f t="shared" si="18"/>
        <v>2075155.4</v>
      </c>
      <c r="I104" s="51">
        <f t="shared" si="17"/>
        <v>0</v>
      </c>
      <c r="J104" s="51">
        <f t="shared" si="19"/>
        <v>280.5022168153555</v>
      </c>
      <c r="K104" s="51">
        <f t="shared" si="20"/>
        <v>618.86687523479895</v>
      </c>
      <c r="L104" s="51">
        <f t="shared" si="21"/>
        <v>1815829.5626037552</v>
      </c>
      <c r="M104" s="51"/>
      <c r="N104" s="203">
        <f t="shared" si="16"/>
        <v>1815829.5626037552</v>
      </c>
      <c r="O104" s="34"/>
      <c r="Q104" s="205"/>
      <c r="R104" s="205"/>
    </row>
    <row r="105" spans="1:18" s="32" customFormat="1" x14ac:dyDescent="0.25">
      <c r="A105" s="36"/>
      <c r="B105" s="52" t="s">
        <v>61</v>
      </c>
      <c r="C105" s="36">
        <v>4</v>
      </c>
      <c r="D105" s="56">
        <v>24.664800000000003</v>
      </c>
      <c r="E105" s="84">
        <v>1447</v>
      </c>
      <c r="F105" s="131">
        <v>1405208.9</v>
      </c>
      <c r="G105" s="42">
        <v>100</v>
      </c>
      <c r="H105" s="51">
        <f t="shared" si="18"/>
        <v>1405208.9</v>
      </c>
      <c r="I105" s="51">
        <f t="shared" si="17"/>
        <v>0</v>
      </c>
      <c r="J105" s="51">
        <f t="shared" si="19"/>
        <v>971.11879751209392</v>
      </c>
      <c r="K105" s="51">
        <f t="shared" si="20"/>
        <v>-71.74970546193947</v>
      </c>
      <c r="L105" s="51">
        <f t="shared" si="21"/>
        <v>258311.92944638629</v>
      </c>
      <c r="M105" s="51"/>
      <c r="N105" s="203">
        <f t="shared" si="16"/>
        <v>258311.92944638629</v>
      </c>
      <c r="O105" s="34"/>
      <c r="Q105" s="205"/>
      <c r="R105" s="205"/>
    </row>
    <row r="106" spans="1:18" s="32" customFormat="1" x14ac:dyDescent="0.25">
      <c r="A106" s="36"/>
      <c r="B106" s="52" t="s">
        <v>62</v>
      </c>
      <c r="C106" s="36">
        <v>4</v>
      </c>
      <c r="D106" s="56">
        <v>58.643199999999993</v>
      </c>
      <c r="E106" s="84">
        <v>2157</v>
      </c>
      <c r="F106" s="131">
        <v>436863.4</v>
      </c>
      <c r="G106" s="42">
        <v>100</v>
      </c>
      <c r="H106" s="51">
        <f t="shared" si="18"/>
        <v>436863.4</v>
      </c>
      <c r="I106" s="51">
        <f t="shared" si="17"/>
        <v>0</v>
      </c>
      <c r="J106" s="51">
        <f t="shared" si="19"/>
        <v>202.53286972647197</v>
      </c>
      <c r="K106" s="51">
        <f t="shared" si="20"/>
        <v>696.83622232368248</v>
      </c>
      <c r="L106" s="51">
        <f t="shared" si="21"/>
        <v>1295366.7739907522</v>
      </c>
      <c r="M106" s="51"/>
      <c r="N106" s="203">
        <f t="shared" si="16"/>
        <v>1295366.7739907522</v>
      </c>
      <c r="O106" s="34"/>
      <c r="Q106" s="205"/>
      <c r="R106" s="205"/>
    </row>
    <row r="107" spans="1:18" s="32" customFormat="1" x14ac:dyDescent="0.25">
      <c r="A107" s="36"/>
      <c r="B107" s="52" t="s">
        <v>63</v>
      </c>
      <c r="C107" s="36">
        <v>4</v>
      </c>
      <c r="D107" s="56">
        <v>46.1038</v>
      </c>
      <c r="E107" s="84">
        <v>3947</v>
      </c>
      <c r="F107" s="131">
        <v>1219944.8</v>
      </c>
      <c r="G107" s="42">
        <v>100</v>
      </c>
      <c r="H107" s="51">
        <f t="shared" si="18"/>
        <v>1219944.8</v>
      </c>
      <c r="I107" s="51">
        <f t="shared" si="17"/>
        <v>0</v>
      </c>
      <c r="J107" s="51">
        <f t="shared" si="19"/>
        <v>309.08153027615913</v>
      </c>
      <c r="K107" s="51">
        <f t="shared" si="20"/>
        <v>590.28756177399532</v>
      </c>
      <c r="L107" s="51">
        <f t="shared" si="21"/>
        <v>1341997.9435435156</v>
      </c>
      <c r="M107" s="51"/>
      <c r="N107" s="203">
        <f t="shared" si="16"/>
        <v>1341997.9435435156</v>
      </c>
      <c r="O107" s="34"/>
      <c r="Q107" s="205"/>
      <c r="R107" s="205"/>
    </row>
    <row r="108" spans="1:18" s="32" customFormat="1" x14ac:dyDescent="0.25">
      <c r="A108" s="36"/>
      <c r="B108" s="52" t="s">
        <v>64</v>
      </c>
      <c r="C108" s="36">
        <v>4</v>
      </c>
      <c r="D108" s="56">
        <v>22.825799999999997</v>
      </c>
      <c r="E108" s="84">
        <v>1506</v>
      </c>
      <c r="F108" s="131">
        <v>519035</v>
      </c>
      <c r="G108" s="42">
        <v>100</v>
      </c>
      <c r="H108" s="51">
        <f t="shared" si="18"/>
        <v>519035</v>
      </c>
      <c r="I108" s="51">
        <f t="shared" si="17"/>
        <v>0</v>
      </c>
      <c r="J108" s="51">
        <f t="shared" si="19"/>
        <v>344.64475431606905</v>
      </c>
      <c r="K108" s="51">
        <f t="shared" si="20"/>
        <v>554.72433773408534</v>
      </c>
      <c r="L108" s="51">
        <f t="shared" si="21"/>
        <v>925275.91309779277</v>
      </c>
      <c r="M108" s="51"/>
      <c r="N108" s="203">
        <f t="shared" si="16"/>
        <v>925275.91309779277</v>
      </c>
      <c r="O108" s="34"/>
      <c r="Q108" s="205"/>
      <c r="R108" s="205"/>
    </row>
    <row r="109" spans="1:18" s="32" customFormat="1" x14ac:dyDescent="0.25">
      <c r="A109" s="36"/>
      <c r="B109" s="52" t="s">
        <v>65</v>
      </c>
      <c r="C109" s="36">
        <v>4</v>
      </c>
      <c r="D109" s="56">
        <v>20.625700000000002</v>
      </c>
      <c r="E109" s="84">
        <v>906</v>
      </c>
      <c r="F109" s="131">
        <v>370402.3</v>
      </c>
      <c r="G109" s="42">
        <v>100</v>
      </c>
      <c r="H109" s="51">
        <f t="shared" si="18"/>
        <v>370402.3</v>
      </c>
      <c r="I109" s="51">
        <f t="shared" si="17"/>
        <v>0</v>
      </c>
      <c r="J109" s="51">
        <f t="shared" si="19"/>
        <v>408.83256070640175</v>
      </c>
      <c r="K109" s="51">
        <f t="shared" si="20"/>
        <v>490.5365313437527</v>
      </c>
      <c r="L109" s="51">
        <f t="shared" si="21"/>
        <v>768135.69932940695</v>
      </c>
      <c r="M109" s="51"/>
      <c r="N109" s="203">
        <f t="shared" si="16"/>
        <v>768135.69932940695</v>
      </c>
      <c r="O109" s="34"/>
      <c r="Q109" s="205"/>
      <c r="R109" s="205"/>
    </row>
    <row r="110" spans="1:18" s="32" customFormat="1" x14ac:dyDescent="0.25">
      <c r="A110" s="36"/>
      <c r="B110" s="52" t="s">
        <v>66</v>
      </c>
      <c r="C110" s="36">
        <v>4</v>
      </c>
      <c r="D110" s="56">
        <v>55.96</v>
      </c>
      <c r="E110" s="84">
        <v>4256</v>
      </c>
      <c r="F110" s="131">
        <v>1623737.9</v>
      </c>
      <c r="G110" s="42">
        <v>100</v>
      </c>
      <c r="H110" s="51">
        <f t="shared" si="18"/>
        <v>1623737.9</v>
      </c>
      <c r="I110" s="51">
        <f t="shared" si="17"/>
        <v>0</v>
      </c>
      <c r="J110" s="51">
        <f t="shared" si="19"/>
        <v>381.51736372180449</v>
      </c>
      <c r="K110" s="51">
        <f t="shared" si="20"/>
        <v>517.85172832834996</v>
      </c>
      <c r="L110" s="51">
        <f t="shared" si="21"/>
        <v>1325646.905956805</v>
      </c>
      <c r="M110" s="51"/>
      <c r="N110" s="203">
        <f t="shared" si="16"/>
        <v>1325646.905956805</v>
      </c>
      <c r="O110" s="34"/>
      <c r="Q110" s="205"/>
      <c r="R110" s="205"/>
    </row>
    <row r="111" spans="1:18" s="32" customFormat="1" x14ac:dyDescent="0.25">
      <c r="A111" s="36"/>
      <c r="B111" s="52" t="s">
        <v>67</v>
      </c>
      <c r="C111" s="36">
        <v>4</v>
      </c>
      <c r="D111" s="56">
        <v>11.875299999999999</v>
      </c>
      <c r="E111" s="84">
        <v>4784</v>
      </c>
      <c r="F111" s="131">
        <v>4129264</v>
      </c>
      <c r="G111" s="42">
        <v>100</v>
      </c>
      <c r="H111" s="51">
        <f t="shared" si="18"/>
        <v>4129264</v>
      </c>
      <c r="I111" s="51">
        <f t="shared" si="17"/>
        <v>0</v>
      </c>
      <c r="J111" s="51">
        <f t="shared" si="19"/>
        <v>863.14046822742478</v>
      </c>
      <c r="K111" s="51">
        <f t="shared" si="20"/>
        <v>36.228623822729674</v>
      </c>
      <c r="L111" s="51">
        <f t="shared" si="21"/>
        <v>662878.02056602272</v>
      </c>
      <c r="M111" s="51"/>
      <c r="N111" s="203">
        <f t="shared" si="16"/>
        <v>662878.02056602272</v>
      </c>
      <c r="O111" s="34"/>
      <c r="Q111" s="205"/>
      <c r="R111" s="205"/>
    </row>
    <row r="112" spans="1:18" s="32" customFormat="1" x14ac:dyDescent="0.25">
      <c r="A112" s="36"/>
      <c r="B112" s="52" t="s">
        <v>68</v>
      </c>
      <c r="C112" s="36">
        <v>4</v>
      </c>
      <c r="D112" s="56">
        <v>31.241099999999999</v>
      </c>
      <c r="E112" s="84">
        <v>1409</v>
      </c>
      <c r="F112" s="131">
        <v>425790.3</v>
      </c>
      <c r="G112" s="42">
        <v>100</v>
      </c>
      <c r="H112" s="51">
        <f t="shared" si="18"/>
        <v>425790.3</v>
      </c>
      <c r="I112" s="51">
        <f t="shared" si="17"/>
        <v>0</v>
      </c>
      <c r="J112" s="51">
        <f t="shared" si="19"/>
        <v>302.19325762952445</v>
      </c>
      <c r="K112" s="51">
        <f t="shared" si="20"/>
        <v>597.17583442063005</v>
      </c>
      <c r="L112" s="51">
        <f t="shared" si="21"/>
        <v>992837.54433897103</v>
      </c>
      <c r="M112" s="51"/>
      <c r="N112" s="203">
        <f t="shared" si="16"/>
        <v>992837.54433897103</v>
      </c>
      <c r="O112" s="34"/>
      <c r="Q112" s="205"/>
      <c r="R112" s="205"/>
    </row>
    <row r="113" spans="1:18" s="32" customFormat="1" x14ac:dyDescent="0.25">
      <c r="A113" s="36"/>
      <c r="B113" s="52" t="s">
        <v>69</v>
      </c>
      <c r="C113" s="36">
        <v>4</v>
      </c>
      <c r="D113" s="56">
        <v>24.530700000000003</v>
      </c>
      <c r="E113" s="84">
        <v>1378</v>
      </c>
      <c r="F113" s="131">
        <v>401926.7</v>
      </c>
      <c r="G113" s="42">
        <v>100</v>
      </c>
      <c r="H113" s="51">
        <f t="shared" si="18"/>
        <v>401926.7</v>
      </c>
      <c r="I113" s="51">
        <f t="shared" si="17"/>
        <v>0</v>
      </c>
      <c r="J113" s="51">
        <f t="shared" si="19"/>
        <v>291.67394775036286</v>
      </c>
      <c r="K113" s="51">
        <f t="shared" si="20"/>
        <v>607.69514429979154</v>
      </c>
      <c r="L113" s="51">
        <f t="shared" si="21"/>
        <v>979113.40240357025</v>
      </c>
      <c r="M113" s="51"/>
      <c r="N113" s="203">
        <f t="shared" si="16"/>
        <v>979113.40240357025</v>
      </c>
      <c r="O113" s="34"/>
      <c r="Q113" s="205"/>
      <c r="R113" s="205"/>
    </row>
    <row r="114" spans="1:18" s="32" customFormat="1" x14ac:dyDescent="0.25">
      <c r="A114" s="36"/>
      <c r="B114" s="52" t="s">
        <v>70</v>
      </c>
      <c r="C114" s="36">
        <v>4</v>
      </c>
      <c r="D114" s="56">
        <v>16.540599999999998</v>
      </c>
      <c r="E114" s="84">
        <v>660</v>
      </c>
      <c r="F114" s="131">
        <v>120623.8</v>
      </c>
      <c r="G114" s="42">
        <v>100</v>
      </c>
      <c r="H114" s="51">
        <f t="shared" si="18"/>
        <v>120623.8</v>
      </c>
      <c r="I114" s="51">
        <f t="shared" si="17"/>
        <v>0</v>
      </c>
      <c r="J114" s="51">
        <f t="shared" si="19"/>
        <v>182.76333333333335</v>
      </c>
      <c r="K114" s="51">
        <f t="shared" si="20"/>
        <v>716.60575871682113</v>
      </c>
      <c r="L114" s="51">
        <f t="shared" si="21"/>
        <v>996007.65509161353</v>
      </c>
      <c r="M114" s="51"/>
      <c r="N114" s="203">
        <f t="shared" si="16"/>
        <v>996007.65509161353</v>
      </c>
      <c r="O114" s="34"/>
      <c r="Q114" s="205"/>
      <c r="R114" s="205"/>
    </row>
    <row r="115" spans="1:18" s="32" customFormat="1" x14ac:dyDescent="0.25">
      <c r="A115" s="36"/>
      <c r="B115" s="52" t="s">
        <v>857</v>
      </c>
      <c r="C115" s="36">
        <v>4</v>
      </c>
      <c r="D115" s="56">
        <v>24.329000000000001</v>
      </c>
      <c r="E115" s="84">
        <v>1646</v>
      </c>
      <c r="F115" s="131">
        <v>431985.3</v>
      </c>
      <c r="G115" s="42">
        <v>100</v>
      </c>
      <c r="H115" s="51">
        <f t="shared" si="18"/>
        <v>431985.3</v>
      </c>
      <c r="I115" s="51">
        <f t="shared" si="17"/>
        <v>0</v>
      </c>
      <c r="J115" s="51">
        <f t="shared" si="19"/>
        <v>262.44550425273388</v>
      </c>
      <c r="K115" s="51">
        <f t="shared" si="20"/>
        <v>636.92358779742062</v>
      </c>
      <c r="L115" s="51">
        <f t="shared" si="21"/>
        <v>1045983.6259747845</v>
      </c>
      <c r="M115" s="51"/>
      <c r="N115" s="203">
        <f t="shared" si="16"/>
        <v>1045983.6259747845</v>
      </c>
      <c r="O115" s="34"/>
      <c r="Q115" s="205"/>
      <c r="R115" s="205"/>
    </row>
    <row r="116" spans="1:18" s="32" customFormat="1" x14ac:dyDescent="0.25">
      <c r="A116" s="36"/>
      <c r="B116" s="52" t="s">
        <v>738</v>
      </c>
      <c r="C116" s="36">
        <v>4</v>
      </c>
      <c r="D116" s="56">
        <v>26.3277</v>
      </c>
      <c r="E116" s="84">
        <v>2238</v>
      </c>
      <c r="F116" s="131">
        <v>449413.6</v>
      </c>
      <c r="G116" s="42">
        <v>100</v>
      </c>
      <c r="H116" s="51">
        <f t="shared" si="18"/>
        <v>449413.6</v>
      </c>
      <c r="I116" s="51">
        <f t="shared" si="17"/>
        <v>0</v>
      </c>
      <c r="J116" s="51">
        <f t="shared" si="19"/>
        <v>200.81036639857015</v>
      </c>
      <c r="K116" s="51">
        <f t="shared" si="20"/>
        <v>698.55872565158427</v>
      </c>
      <c r="L116" s="51">
        <f t="shared" si="21"/>
        <v>1198411.9060086291</v>
      </c>
      <c r="M116" s="51"/>
      <c r="N116" s="203">
        <f t="shared" si="16"/>
        <v>1198411.9060086291</v>
      </c>
      <c r="O116" s="34"/>
      <c r="Q116" s="205"/>
      <c r="R116" s="205"/>
    </row>
    <row r="117" spans="1:18" s="32" customFormat="1" x14ac:dyDescent="0.25">
      <c r="A117" s="36"/>
      <c r="B117" s="52" t="s">
        <v>739</v>
      </c>
      <c r="C117" s="36">
        <v>4</v>
      </c>
      <c r="D117" s="56">
        <v>20.367199999999997</v>
      </c>
      <c r="E117" s="84">
        <v>972</v>
      </c>
      <c r="F117" s="131">
        <v>207822.4</v>
      </c>
      <c r="G117" s="42">
        <v>100</v>
      </c>
      <c r="H117" s="51">
        <f t="shared" si="18"/>
        <v>207822.4</v>
      </c>
      <c r="I117" s="51">
        <f t="shared" si="17"/>
        <v>0</v>
      </c>
      <c r="J117" s="51">
        <f t="shared" si="19"/>
        <v>213.80905349794239</v>
      </c>
      <c r="K117" s="51">
        <f t="shared" si="20"/>
        <v>685.56003855221206</v>
      </c>
      <c r="L117" s="51">
        <f t="shared" si="21"/>
        <v>1009407.045629882</v>
      </c>
      <c r="M117" s="51"/>
      <c r="N117" s="203">
        <f t="shared" si="16"/>
        <v>1009407.045629882</v>
      </c>
      <c r="O117" s="34"/>
      <c r="Q117" s="205"/>
      <c r="R117" s="205"/>
    </row>
    <row r="118" spans="1:18" s="32" customFormat="1" x14ac:dyDescent="0.25">
      <c r="A118" s="36"/>
      <c r="B118" s="52" t="s">
        <v>71</v>
      </c>
      <c r="C118" s="36">
        <v>4</v>
      </c>
      <c r="D118" s="56">
        <v>25.795300000000001</v>
      </c>
      <c r="E118" s="84">
        <v>2767</v>
      </c>
      <c r="F118" s="131">
        <v>569109.80000000005</v>
      </c>
      <c r="G118" s="42">
        <v>100</v>
      </c>
      <c r="H118" s="51">
        <f t="shared" si="18"/>
        <v>569109.80000000005</v>
      </c>
      <c r="I118" s="51">
        <f t="shared" si="17"/>
        <v>0</v>
      </c>
      <c r="J118" s="51">
        <f t="shared" si="19"/>
        <v>205.67755692085294</v>
      </c>
      <c r="K118" s="51">
        <f t="shared" si="20"/>
        <v>693.69153512930154</v>
      </c>
      <c r="L118" s="51">
        <f t="shared" si="21"/>
        <v>1254842.11970007</v>
      </c>
      <c r="M118" s="51"/>
      <c r="N118" s="203">
        <f t="shared" si="16"/>
        <v>1254842.11970007</v>
      </c>
      <c r="O118" s="34"/>
      <c r="Q118" s="205"/>
      <c r="R118" s="205"/>
    </row>
    <row r="119" spans="1:18" s="32" customFormat="1" x14ac:dyDescent="0.25">
      <c r="A119" s="36"/>
      <c r="B119" s="52" t="s">
        <v>72</v>
      </c>
      <c r="C119" s="36">
        <v>4</v>
      </c>
      <c r="D119" s="56">
        <v>27.845200000000002</v>
      </c>
      <c r="E119" s="84">
        <v>2577</v>
      </c>
      <c r="F119" s="131">
        <v>852290.6</v>
      </c>
      <c r="G119" s="42">
        <v>100</v>
      </c>
      <c r="H119" s="51">
        <f t="shared" si="18"/>
        <v>852290.6</v>
      </c>
      <c r="I119" s="51">
        <f t="shared" si="17"/>
        <v>0</v>
      </c>
      <c r="J119" s="51">
        <f t="shared" si="19"/>
        <v>330.72976329064801</v>
      </c>
      <c r="K119" s="51">
        <f t="shared" si="20"/>
        <v>568.6393287595065</v>
      </c>
      <c r="L119" s="51">
        <f t="shared" si="21"/>
        <v>1088595.1139412683</v>
      </c>
      <c r="M119" s="51"/>
      <c r="N119" s="203">
        <f t="shared" si="16"/>
        <v>1088595.1139412683</v>
      </c>
      <c r="O119" s="34"/>
      <c r="Q119" s="205"/>
      <c r="R119" s="205"/>
    </row>
    <row r="120" spans="1:18" s="32" customFormat="1" x14ac:dyDescent="0.25">
      <c r="A120" s="36"/>
      <c r="B120" s="52" t="s">
        <v>73</v>
      </c>
      <c r="C120" s="36">
        <v>4</v>
      </c>
      <c r="D120" s="56">
        <v>24.738299999999999</v>
      </c>
      <c r="E120" s="84">
        <v>1922</v>
      </c>
      <c r="F120" s="131">
        <v>476380.4</v>
      </c>
      <c r="G120" s="42">
        <v>100</v>
      </c>
      <c r="H120" s="51">
        <f t="shared" si="18"/>
        <v>476380.4</v>
      </c>
      <c r="I120" s="51">
        <f t="shared" si="17"/>
        <v>0</v>
      </c>
      <c r="J120" s="51">
        <f t="shared" si="19"/>
        <v>247.8566077003122</v>
      </c>
      <c r="K120" s="51">
        <f t="shared" si="20"/>
        <v>651.51248434984223</v>
      </c>
      <c r="L120" s="51">
        <f t="shared" si="21"/>
        <v>1098303.9614439292</v>
      </c>
      <c r="M120" s="51"/>
      <c r="N120" s="203">
        <f t="shared" si="16"/>
        <v>1098303.9614439292</v>
      </c>
      <c r="O120" s="34"/>
      <c r="Q120" s="205"/>
      <c r="R120" s="205"/>
    </row>
    <row r="121" spans="1:18" s="32" customFormat="1" x14ac:dyDescent="0.25">
      <c r="A121" s="36"/>
      <c r="B121" s="52"/>
      <c r="C121" s="36"/>
      <c r="D121" s="56">
        <v>0</v>
      </c>
      <c r="E121" s="86"/>
      <c r="F121" s="33"/>
      <c r="G121" s="42"/>
      <c r="H121" s="43"/>
      <c r="I121" s="43"/>
      <c r="J121" s="33"/>
      <c r="K121" s="51"/>
      <c r="L121" s="51"/>
      <c r="M121" s="51"/>
      <c r="N121" s="203"/>
      <c r="O121" s="34"/>
      <c r="Q121" s="205"/>
      <c r="R121" s="205"/>
    </row>
    <row r="122" spans="1:18" s="32" customFormat="1" x14ac:dyDescent="0.25">
      <c r="A122" s="31" t="s">
        <v>74</v>
      </c>
      <c r="B122" s="44" t="s">
        <v>2</v>
      </c>
      <c r="C122" s="45"/>
      <c r="D122" s="3">
        <v>1545.2835</v>
      </c>
      <c r="E122" s="87">
        <f>E123</f>
        <v>113810</v>
      </c>
      <c r="F122" s="38"/>
      <c r="G122" s="42"/>
      <c r="H122" s="38">
        <f>H124</f>
        <v>19289932.100000001</v>
      </c>
      <c r="I122" s="38">
        <f>I124</f>
        <v>-19289932.100000001</v>
      </c>
      <c r="J122" s="38"/>
      <c r="K122" s="51"/>
      <c r="L122" s="51"/>
      <c r="M122" s="47">
        <f>M124</f>
        <v>61799587.318953469</v>
      </c>
      <c r="N122" s="201">
        <f t="shared" si="16"/>
        <v>61799587.318953469</v>
      </c>
      <c r="O122" s="34"/>
      <c r="Q122" s="205"/>
      <c r="R122" s="205"/>
    </row>
    <row r="123" spans="1:18" s="32" customFormat="1" x14ac:dyDescent="0.25">
      <c r="A123" s="31" t="s">
        <v>74</v>
      </c>
      <c r="B123" s="44" t="s">
        <v>3</v>
      </c>
      <c r="C123" s="45"/>
      <c r="D123" s="3">
        <v>1545.2835</v>
      </c>
      <c r="E123" s="87">
        <f>SUM(E125:E161)</f>
        <v>113810</v>
      </c>
      <c r="F123" s="38">
        <f>SUM(F125:F161)</f>
        <v>115444250.90000001</v>
      </c>
      <c r="G123" s="42"/>
      <c r="H123" s="38">
        <f>SUM(H125:H161)</f>
        <v>76864386.699999988</v>
      </c>
      <c r="I123" s="38">
        <f>SUM(I125:I161)</f>
        <v>38579864.200000003</v>
      </c>
      <c r="J123" s="38"/>
      <c r="K123" s="51"/>
      <c r="L123" s="38">
        <f>SUM(L125:L161)</f>
        <v>40012922.264229186</v>
      </c>
      <c r="M123" s="51"/>
      <c r="N123" s="201">
        <f t="shared" si="16"/>
        <v>40012922.264229186</v>
      </c>
      <c r="O123" s="34"/>
      <c r="Q123" s="205"/>
      <c r="R123" s="205"/>
    </row>
    <row r="124" spans="1:18" s="32" customFormat="1" x14ac:dyDescent="0.25">
      <c r="A124" s="36"/>
      <c r="B124" s="52" t="s">
        <v>26</v>
      </c>
      <c r="C124" s="36">
        <v>2</v>
      </c>
      <c r="D124" s="56">
        <v>0</v>
      </c>
      <c r="E124" s="86"/>
      <c r="F124" s="51"/>
      <c r="G124" s="42">
        <v>25</v>
      </c>
      <c r="H124" s="51">
        <f>F136*G124/100</f>
        <v>19289932.100000001</v>
      </c>
      <c r="I124" s="51">
        <f t="shared" ref="I124:I161" si="22">F124-H124</f>
        <v>-19289932.100000001</v>
      </c>
      <c r="J124" s="51"/>
      <c r="K124" s="51"/>
      <c r="L124" s="51"/>
      <c r="M124" s="51">
        <f>($L$7*$L$8*E122/$L$10)+($L$7*$L$9*D122/$L$11)</f>
        <v>61799587.318953469</v>
      </c>
      <c r="N124" s="203">
        <f t="shared" si="16"/>
        <v>61799587.318953469</v>
      </c>
      <c r="O124" s="34"/>
      <c r="Q124" s="205"/>
      <c r="R124" s="205"/>
    </row>
    <row r="125" spans="1:18" s="32" customFormat="1" x14ac:dyDescent="0.25">
      <c r="A125" s="36"/>
      <c r="B125" s="52" t="s">
        <v>75</v>
      </c>
      <c r="C125" s="36">
        <v>4</v>
      </c>
      <c r="D125" s="56">
        <v>62.27</v>
      </c>
      <c r="E125" s="84">
        <v>1336</v>
      </c>
      <c r="F125" s="132">
        <v>1002744</v>
      </c>
      <c r="G125" s="42">
        <v>100</v>
      </c>
      <c r="H125" s="51">
        <f t="shared" ref="H125:H161" si="23">F125*G125/100</f>
        <v>1002744</v>
      </c>
      <c r="I125" s="51">
        <f t="shared" si="22"/>
        <v>0</v>
      </c>
      <c r="J125" s="51">
        <f t="shared" ref="J125:J161" si="24">F125/E125</f>
        <v>750.55688622754496</v>
      </c>
      <c r="K125" s="51">
        <f t="shared" ref="K125:K161" si="25">$J$11*$J$19-J125</f>
        <v>148.81220582260949</v>
      </c>
      <c r="L125" s="51">
        <f t="shared" ref="L125:L161" si="26">IF(K125&gt;0,$J$7*$J$8*(K125/$K$19),0)+$J$7*$J$9*(E125/$E$19)+$J$7*$J$10*(D125/$D$19)</f>
        <v>550182.93559056998</v>
      </c>
      <c r="M125" s="51"/>
      <c r="N125" s="203">
        <f t="shared" si="16"/>
        <v>550182.93559056998</v>
      </c>
      <c r="O125" s="34"/>
      <c r="Q125" s="205"/>
      <c r="R125" s="205"/>
    </row>
    <row r="126" spans="1:18" s="32" customFormat="1" x14ac:dyDescent="0.25">
      <c r="A126" s="36"/>
      <c r="B126" s="52" t="s">
        <v>76</v>
      </c>
      <c r="C126" s="36">
        <v>4</v>
      </c>
      <c r="D126" s="56">
        <v>60.540000000000006</v>
      </c>
      <c r="E126" s="84">
        <v>2442</v>
      </c>
      <c r="F126" s="132">
        <v>900018</v>
      </c>
      <c r="G126" s="42">
        <v>100</v>
      </c>
      <c r="H126" s="51">
        <f t="shared" si="23"/>
        <v>900018</v>
      </c>
      <c r="I126" s="51">
        <f t="shared" si="22"/>
        <v>0</v>
      </c>
      <c r="J126" s="51">
        <f t="shared" si="24"/>
        <v>368.55773955773958</v>
      </c>
      <c r="K126" s="51">
        <f t="shared" si="25"/>
        <v>530.81135249241493</v>
      </c>
      <c r="L126" s="51">
        <f t="shared" si="26"/>
        <v>1136938.612273701</v>
      </c>
      <c r="M126" s="51"/>
      <c r="N126" s="203">
        <f t="shared" si="16"/>
        <v>1136938.612273701</v>
      </c>
      <c r="O126" s="34"/>
      <c r="Q126" s="205"/>
      <c r="R126" s="205"/>
    </row>
    <row r="127" spans="1:18" s="32" customFormat="1" x14ac:dyDescent="0.25">
      <c r="A127" s="36"/>
      <c r="B127" s="52" t="s">
        <v>77</v>
      </c>
      <c r="C127" s="36">
        <v>4</v>
      </c>
      <c r="D127" s="56">
        <v>34.874600000000001</v>
      </c>
      <c r="E127" s="84">
        <v>2309</v>
      </c>
      <c r="F127" s="132">
        <v>620982.4</v>
      </c>
      <c r="G127" s="42">
        <v>100</v>
      </c>
      <c r="H127" s="51">
        <f t="shared" si="23"/>
        <v>620982.4</v>
      </c>
      <c r="I127" s="51">
        <f t="shared" si="22"/>
        <v>0</v>
      </c>
      <c r="J127" s="51">
        <f t="shared" si="24"/>
        <v>268.93997401472501</v>
      </c>
      <c r="K127" s="51">
        <f t="shared" si="25"/>
        <v>630.42911803542938</v>
      </c>
      <c r="L127" s="51">
        <f t="shared" si="26"/>
        <v>1153997.4736659392</v>
      </c>
      <c r="M127" s="51"/>
      <c r="N127" s="203">
        <f t="shared" si="16"/>
        <v>1153997.4736659392</v>
      </c>
      <c r="O127" s="34"/>
      <c r="Q127" s="205"/>
      <c r="R127" s="205"/>
    </row>
    <row r="128" spans="1:18" s="32" customFormat="1" x14ac:dyDescent="0.25">
      <c r="A128" s="36"/>
      <c r="B128" s="52" t="s">
        <v>78</v>
      </c>
      <c r="C128" s="36">
        <v>4</v>
      </c>
      <c r="D128" s="56">
        <v>31.383899999999997</v>
      </c>
      <c r="E128" s="84">
        <v>1503</v>
      </c>
      <c r="F128" s="132">
        <v>303288.59999999998</v>
      </c>
      <c r="G128" s="42">
        <v>100</v>
      </c>
      <c r="H128" s="51">
        <f t="shared" si="23"/>
        <v>303288.59999999998</v>
      </c>
      <c r="I128" s="51">
        <f t="shared" si="22"/>
        <v>0</v>
      </c>
      <c r="J128" s="51">
        <f t="shared" si="24"/>
        <v>201.7888223552894</v>
      </c>
      <c r="K128" s="51">
        <f t="shared" si="25"/>
        <v>697.58026969486502</v>
      </c>
      <c r="L128" s="51">
        <f t="shared" si="26"/>
        <v>1125250.1122285875</v>
      </c>
      <c r="M128" s="51"/>
      <c r="N128" s="203">
        <f t="shared" si="16"/>
        <v>1125250.1122285875</v>
      </c>
      <c r="O128" s="34"/>
      <c r="Q128" s="205"/>
      <c r="R128" s="205"/>
    </row>
    <row r="129" spans="1:18" s="32" customFormat="1" x14ac:dyDescent="0.25">
      <c r="A129" s="36"/>
      <c r="B129" s="52" t="s">
        <v>740</v>
      </c>
      <c r="C129" s="36">
        <v>4</v>
      </c>
      <c r="D129" s="56">
        <v>25.623899999999999</v>
      </c>
      <c r="E129" s="84">
        <v>1275</v>
      </c>
      <c r="F129" s="132">
        <v>307044.5</v>
      </c>
      <c r="G129" s="42">
        <v>100</v>
      </c>
      <c r="H129" s="51">
        <f t="shared" si="23"/>
        <v>307044.5</v>
      </c>
      <c r="I129" s="51">
        <f t="shared" si="22"/>
        <v>0</v>
      </c>
      <c r="J129" s="51">
        <f t="shared" si="24"/>
        <v>240.8192156862745</v>
      </c>
      <c r="K129" s="51">
        <f t="shared" si="25"/>
        <v>658.54987636388</v>
      </c>
      <c r="L129" s="51">
        <f t="shared" si="26"/>
        <v>1031377.9343682107</v>
      </c>
      <c r="M129" s="51"/>
      <c r="N129" s="203">
        <f t="shared" si="16"/>
        <v>1031377.9343682107</v>
      </c>
      <c r="O129" s="34"/>
      <c r="Q129" s="205"/>
      <c r="R129" s="205"/>
    </row>
    <row r="130" spans="1:18" s="32" customFormat="1" x14ac:dyDescent="0.25">
      <c r="A130" s="36"/>
      <c r="B130" s="52" t="s">
        <v>741</v>
      </c>
      <c r="C130" s="36">
        <v>4</v>
      </c>
      <c r="D130" s="56">
        <v>39.855800000000002</v>
      </c>
      <c r="E130" s="84">
        <v>2055</v>
      </c>
      <c r="F130" s="132">
        <v>481510.40000000002</v>
      </c>
      <c r="G130" s="42">
        <v>100</v>
      </c>
      <c r="H130" s="51">
        <f t="shared" si="23"/>
        <v>481510.40000000002</v>
      </c>
      <c r="I130" s="51">
        <f t="shared" si="22"/>
        <v>0</v>
      </c>
      <c r="J130" s="51">
        <f t="shared" si="24"/>
        <v>234.31163017031631</v>
      </c>
      <c r="K130" s="51">
        <f t="shared" si="25"/>
        <v>665.05746187983812</v>
      </c>
      <c r="L130" s="51">
        <f t="shared" si="26"/>
        <v>1181586.8788504957</v>
      </c>
      <c r="M130" s="51"/>
      <c r="N130" s="203">
        <f t="shared" si="16"/>
        <v>1181586.8788504957</v>
      </c>
      <c r="O130" s="34"/>
      <c r="Q130" s="205"/>
      <c r="R130" s="205"/>
    </row>
    <row r="131" spans="1:18" s="32" customFormat="1" x14ac:dyDescent="0.25">
      <c r="A131" s="36"/>
      <c r="B131" s="52" t="s">
        <v>742</v>
      </c>
      <c r="C131" s="36">
        <v>4</v>
      </c>
      <c r="D131" s="56">
        <v>24.169999999999998</v>
      </c>
      <c r="E131" s="84">
        <v>1479</v>
      </c>
      <c r="F131" s="132">
        <v>593214</v>
      </c>
      <c r="G131" s="42">
        <v>100</v>
      </c>
      <c r="H131" s="51">
        <f t="shared" si="23"/>
        <v>593214</v>
      </c>
      <c r="I131" s="51">
        <f t="shared" si="22"/>
        <v>0</v>
      </c>
      <c r="J131" s="51">
        <f t="shared" si="24"/>
        <v>401.09127789046653</v>
      </c>
      <c r="K131" s="51">
        <f t="shared" si="25"/>
        <v>498.27781415968792</v>
      </c>
      <c r="L131" s="51">
        <f t="shared" si="26"/>
        <v>858762.27854008542</v>
      </c>
      <c r="M131" s="51"/>
      <c r="N131" s="203">
        <f t="shared" si="16"/>
        <v>858762.27854008542</v>
      </c>
      <c r="O131" s="34"/>
      <c r="Q131" s="205"/>
      <c r="R131" s="205"/>
    </row>
    <row r="132" spans="1:18" s="32" customFormat="1" x14ac:dyDescent="0.25">
      <c r="A132" s="36"/>
      <c r="B132" s="52" t="s">
        <v>79</v>
      </c>
      <c r="C132" s="36">
        <v>4</v>
      </c>
      <c r="D132" s="56">
        <v>31.63</v>
      </c>
      <c r="E132" s="84">
        <v>2391</v>
      </c>
      <c r="F132" s="132">
        <v>386742.8</v>
      </c>
      <c r="G132" s="42">
        <v>100</v>
      </c>
      <c r="H132" s="51">
        <f t="shared" si="23"/>
        <v>386742.8</v>
      </c>
      <c r="I132" s="51">
        <f t="shared" si="22"/>
        <v>0</v>
      </c>
      <c r="J132" s="51">
        <f t="shared" si="24"/>
        <v>161.74939355918025</v>
      </c>
      <c r="K132" s="51">
        <f t="shared" si="25"/>
        <v>737.6196984909742</v>
      </c>
      <c r="L132" s="51">
        <f t="shared" si="26"/>
        <v>1281696.1411580932</v>
      </c>
      <c r="M132" s="51"/>
      <c r="N132" s="203">
        <f t="shared" si="16"/>
        <v>1281696.1411580932</v>
      </c>
      <c r="O132" s="34"/>
      <c r="Q132" s="205"/>
      <c r="R132" s="205"/>
    </row>
    <row r="133" spans="1:18" s="32" customFormat="1" x14ac:dyDescent="0.25">
      <c r="A133" s="36"/>
      <c r="B133" s="52" t="s">
        <v>80</v>
      </c>
      <c r="C133" s="36">
        <v>4</v>
      </c>
      <c r="D133" s="56">
        <v>11.828699999999998</v>
      </c>
      <c r="E133" s="84">
        <v>684</v>
      </c>
      <c r="F133" s="132">
        <v>528699.6</v>
      </c>
      <c r="G133" s="42">
        <v>100</v>
      </c>
      <c r="H133" s="51">
        <f t="shared" si="23"/>
        <v>528699.6</v>
      </c>
      <c r="I133" s="51">
        <f t="shared" si="22"/>
        <v>0</v>
      </c>
      <c r="J133" s="51">
        <f t="shared" si="24"/>
        <v>772.95263157894738</v>
      </c>
      <c r="K133" s="51">
        <f t="shared" si="25"/>
        <v>126.41646047120707</v>
      </c>
      <c r="L133" s="51">
        <f t="shared" si="26"/>
        <v>274453.63287715113</v>
      </c>
      <c r="M133" s="51"/>
      <c r="N133" s="203">
        <f t="shared" si="16"/>
        <v>274453.63287715113</v>
      </c>
      <c r="O133" s="34"/>
      <c r="Q133" s="205"/>
      <c r="R133" s="205"/>
    </row>
    <row r="134" spans="1:18" s="32" customFormat="1" x14ac:dyDescent="0.25">
      <c r="A134" s="36"/>
      <c r="B134" s="52" t="s">
        <v>81</v>
      </c>
      <c r="C134" s="36">
        <v>4</v>
      </c>
      <c r="D134" s="56">
        <v>33.254300000000001</v>
      </c>
      <c r="E134" s="84">
        <v>1892</v>
      </c>
      <c r="F134" s="132">
        <v>888154.9</v>
      </c>
      <c r="G134" s="42">
        <v>100</v>
      </c>
      <c r="H134" s="51">
        <f t="shared" si="23"/>
        <v>888154.9</v>
      </c>
      <c r="I134" s="51">
        <f t="shared" si="22"/>
        <v>0</v>
      </c>
      <c r="J134" s="51">
        <f t="shared" si="24"/>
        <v>469.42647991543339</v>
      </c>
      <c r="K134" s="51">
        <f t="shared" si="25"/>
        <v>429.94261213472106</v>
      </c>
      <c r="L134" s="51">
        <f t="shared" si="26"/>
        <v>857330.29026380752</v>
      </c>
      <c r="M134" s="51"/>
      <c r="N134" s="203">
        <f t="shared" si="16"/>
        <v>857330.29026380752</v>
      </c>
      <c r="O134" s="34"/>
      <c r="Q134" s="205"/>
      <c r="R134" s="205"/>
    </row>
    <row r="135" spans="1:18" s="32" customFormat="1" x14ac:dyDescent="0.25">
      <c r="A135" s="36"/>
      <c r="B135" s="52" t="s">
        <v>82</v>
      </c>
      <c r="C135" s="36">
        <v>4</v>
      </c>
      <c r="D135" s="56">
        <v>34.46</v>
      </c>
      <c r="E135" s="84">
        <v>1966</v>
      </c>
      <c r="F135" s="132">
        <v>2371791</v>
      </c>
      <c r="G135" s="42">
        <v>100</v>
      </c>
      <c r="H135" s="51">
        <f t="shared" si="23"/>
        <v>2371791</v>
      </c>
      <c r="I135" s="51">
        <f t="shared" si="22"/>
        <v>0</v>
      </c>
      <c r="J135" s="51">
        <f t="shared" si="24"/>
        <v>1206.4043743641912</v>
      </c>
      <c r="K135" s="51">
        <f t="shared" si="25"/>
        <v>-307.03528231403675</v>
      </c>
      <c r="L135" s="51">
        <f t="shared" si="26"/>
        <v>354156.18633724807</v>
      </c>
      <c r="M135" s="51"/>
      <c r="N135" s="203">
        <f t="shared" si="16"/>
        <v>354156.18633724807</v>
      </c>
      <c r="O135" s="34"/>
      <c r="Q135" s="205"/>
      <c r="R135" s="205"/>
    </row>
    <row r="136" spans="1:18" s="32" customFormat="1" x14ac:dyDescent="0.25">
      <c r="A136" s="36"/>
      <c r="B136" s="52" t="s">
        <v>879</v>
      </c>
      <c r="C136" s="36">
        <v>3</v>
      </c>
      <c r="D136" s="56">
        <v>34.15</v>
      </c>
      <c r="E136" s="84">
        <v>36696</v>
      </c>
      <c r="F136" s="132">
        <v>77159728.400000006</v>
      </c>
      <c r="G136" s="42">
        <v>50</v>
      </c>
      <c r="H136" s="51">
        <f t="shared" si="23"/>
        <v>38579864.200000003</v>
      </c>
      <c r="I136" s="51">
        <f t="shared" si="22"/>
        <v>38579864.200000003</v>
      </c>
      <c r="J136" s="51">
        <f t="shared" si="24"/>
        <v>2102.6740898190542</v>
      </c>
      <c r="K136" s="51">
        <f t="shared" si="25"/>
        <v>-1203.3049977688997</v>
      </c>
      <c r="L136" s="51">
        <f t="shared" si="26"/>
        <v>4559241.921920917</v>
      </c>
      <c r="M136" s="51"/>
      <c r="N136" s="203">
        <f t="shared" si="16"/>
        <v>4559241.921920917</v>
      </c>
      <c r="O136" s="34"/>
      <c r="Q136" s="205"/>
      <c r="R136" s="205"/>
    </row>
    <row r="137" spans="1:18" s="32" customFormat="1" x14ac:dyDescent="0.25">
      <c r="A137" s="36"/>
      <c r="B137" s="52" t="s">
        <v>743</v>
      </c>
      <c r="C137" s="36">
        <v>4</v>
      </c>
      <c r="D137" s="56">
        <v>34.1</v>
      </c>
      <c r="E137" s="84">
        <v>1138</v>
      </c>
      <c r="F137" s="132">
        <v>229350.1</v>
      </c>
      <c r="G137" s="42">
        <v>100</v>
      </c>
      <c r="H137" s="51">
        <f t="shared" si="23"/>
        <v>229350.1</v>
      </c>
      <c r="I137" s="51">
        <f t="shared" si="22"/>
        <v>0</v>
      </c>
      <c r="J137" s="51">
        <f t="shared" si="24"/>
        <v>201.53787346221441</v>
      </c>
      <c r="K137" s="51">
        <f t="shared" si="25"/>
        <v>697.83121858794004</v>
      </c>
      <c r="L137" s="51">
        <f t="shared" si="26"/>
        <v>1090493.8086600623</v>
      </c>
      <c r="M137" s="51"/>
      <c r="N137" s="203">
        <f t="shared" si="16"/>
        <v>1090493.8086600623</v>
      </c>
      <c r="O137" s="34"/>
      <c r="Q137" s="205"/>
      <c r="R137" s="205"/>
    </row>
    <row r="138" spans="1:18" s="32" customFormat="1" x14ac:dyDescent="0.25">
      <c r="A138" s="36"/>
      <c r="B138" s="52" t="s">
        <v>83</v>
      </c>
      <c r="C138" s="36">
        <v>4</v>
      </c>
      <c r="D138" s="56">
        <v>69.12</v>
      </c>
      <c r="E138" s="84">
        <v>5600</v>
      </c>
      <c r="F138" s="132">
        <v>1661056.4</v>
      </c>
      <c r="G138" s="42">
        <v>100</v>
      </c>
      <c r="H138" s="51">
        <f t="shared" si="23"/>
        <v>1661056.4</v>
      </c>
      <c r="I138" s="51">
        <f t="shared" si="22"/>
        <v>0</v>
      </c>
      <c r="J138" s="51">
        <f t="shared" si="24"/>
        <v>296.61721428571428</v>
      </c>
      <c r="K138" s="51">
        <f t="shared" si="25"/>
        <v>602.75187776444022</v>
      </c>
      <c r="L138" s="51">
        <f t="shared" si="26"/>
        <v>1634671.1029927025</v>
      </c>
      <c r="M138" s="51"/>
      <c r="N138" s="203">
        <f t="shared" si="16"/>
        <v>1634671.1029927025</v>
      </c>
      <c r="O138" s="34"/>
      <c r="Q138" s="205"/>
      <c r="R138" s="205"/>
    </row>
    <row r="139" spans="1:18" s="32" customFormat="1" x14ac:dyDescent="0.25">
      <c r="A139" s="36"/>
      <c r="B139" s="52" t="s">
        <v>744</v>
      </c>
      <c r="C139" s="36">
        <v>4</v>
      </c>
      <c r="D139" s="56">
        <v>26.168200000000002</v>
      </c>
      <c r="E139" s="84">
        <v>1502</v>
      </c>
      <c r="F139" s="132">
        <v>1144449</v>
      </c>
      <c r="G139" s="42">
        <v>100</v>
      </c>
      <c r="H139" s="51">
        <f t="shared" si="23"/>
        <v>1144449</v>
      </c>
      <c r="I139" s="51">
        <f t="shared" si="22"/>
        <v>0</v>
      </c>
      <c r="J139" s="51">
        <f t="shared" si="24"/>
        <v>761.95006657789611</v>
      </c>
      <c r="K139" s="51">
        <f t="shared" si="25"/>
        <v>137.41902547225834</v>
      </c>
      <c r="L139" s="51">
        <f t="shared" si="26"/>
        <v>435023.86502807704</v>
      </c>
      <c r="M139" s="51"/>
      <c r="N139" s="203">
        <f t="shared" si="16"/>
        <v>435023.86502807704</v>
      </c>
      <c r="O139" s="34"/>
      <c r="Q139" s="205"/>
      <c r="R139" s="205"/>
    </row>
    <row r="140" spans="1:18" s="32" customFormat="1" x14ac:dyDescent="0.25">
      <c r="A140" s="36"/>
      <c r="B140" s="52" t="s">
        <v>84</v>
      </c>
      <c r="C140" s="36">
        <v>4</v>
      </c>
      <c r="D140" s="56">
        <v>85.18</v>
      </c>
      <c r="E140" s="84">
        <v>4550</v>
      </c>
      <c r="F140" s="132">
        <v>1521046.2</v>
      </c>
      <c r="G140" s="42">
        <v>100</v>
      </c>
      <c r="H140" s="51">
        <f t="shared" si="23"/>
        <v>1521046.2</v>
      </c>
      <c r="I140" s="51">
        <f t="shared" si="22"/>
        <v>0</v>
      </c>
      <c r="J140" s="51">
        <f t="shared" si="24"/>
        <v>334.29586813186813</v>
      </c>
      <c r="K140" s="51">
        <f t="shared" si="25"/>
        <v>565.07322391828632</v>
      </c>
      <c r="L140" s="51">
        <f t="shared" si="26"/>
        <v>1516355.75377512</v>
      </c>
      <c r="M140" s="51"/>
      <c r="N140" s="203">
        <f t="shared" si="16"/>
        <v>1516355.75377512</v>
      </c>
      <c r="O140" s="34"/>
      <c r="Q140" s="205"/>
      <c r="R140" s="205"/>
    </row>
    <row r="141" spans="1:18" s="32" customFormat="1" x14ac:dyDescent="0.25">
      <c r="A141" s="36"/>
      <c r="B141" s="52" t="s">
        <v>85</v>
      </c>
      <c r="C141" s="36">
        <v>4</v>
      </c>
      <c r="D141" s="56">
        <v>34.762</v>
      </c>
      <c r="E141" s="84">
        <v>1810</v>
      </c>
      <c r="F141" s="132">
        <v>469258</v>
      </c>
      <c r="G141" s="42">
        <v>100</v>
      </c>
      <c r="H141" s="51">
        <f t="shared" si="23"/>
        <v>469258</v>
      </c>
      <c r="I141" s="51">
        <f t="shared" si="22"/>
        <v>0</v>
      </c>
      <c r="J141" s="51">
        <f t="shared" si="24"/>
        <v>259.25856353591161</v>
      </c>
      <c r="K141" s="51">
        <f t="shared" si="25"/>
        <v>640.11052851424279</v>
      </c>
      <c r="L141" s="51">
        <f t="shared" si="26"/>
        <v>1104808.3365965011</v>
      </c>
      <c r="M141" s="51"/>
      <c r="N141" s="203">
        <f t="shared" si="16"/>
        <v>1104808.3365965011</v>
      </c>
      <c r="O141" s="34"/>
      <c r="Q141" s="205"/>
      <c r="R141" s="205"/>
    </row>
    <row r="142" spans="1:18" s="32" customFormat="1" x14ac:dyDescent="0.25">
      <c r="A142" s="36"/>
      <c r="B142" s="52" t="s">
        <v>86</v>
      </c>
      <c r="C142" s="36">
        <v>4</v>
      </c>
      <c r="D142" s="56">
        <v>46.627399999999994</v>
      </c>
      <c r="E142" s="84">
        <v>1596</v>
      </c>
      <c r="F142" s="132">
        <v>570976.30000000005</v>
      </c>
      <c r="G142" s="42">
        <v>100</v>
      </c>
      <c r="H142" s="51">
        <f t="shared" si="23"/>
        <v>570976.30000000005</v>
      </c>
      <c r="I142" s="51">
        <f t="shared" si="22"/>
        <v>0</v>
      </c>
      <c r="J142" s="51">
        <f t="shared" si="24"/>
        <v>357.75457393483714</v>
      </c>
      <c r="K142" s="51">
        <f t="shared" si="25"/>
        <v>541.61451811531731</v>
      </c>
      <c r="L142" s="51">
        <f t="shared" si="26"/>
        <v>1000595.388939129</v>
      </c>
      <c r="M142" s="51"/>
      <c r="N142" s="203">
        <f t="shared" si="16"/>
        <v>1000595.388939129</v>
      </c>
      <c r="O142" s="34"/>
      <c r="Q142" s="205"/>
      <c r="R142" s="205"/>
    </row>
    <row r="143" spans="1:18" s="32" customFormat="1" x14ac:dyDescent="0.25">
      <c r="A143" s="36"/>
      <c r="B143" s="52" t="s">
        <v>87</v>
      </c>
      <c r="C143" s="36">
        <v>4</v>
      </c>
      <c r="D143" s="56">
        <v>61.2</v>
      </c>
      <c r="E143" s="84">
        <v>2139</v>
      </c>
      <c r="F143" s="132">
        <v>1200741.6000000001</v>
      </c>
      <c r="G143" s="42">
        <v>100</v>
      </c>
      <c r="H143" s="51">
        <f t="shared" si="23"/>
        <v>1200741.6000000001</v>
      </c>
      <c r="I143" s="51">
        <f t="shared" si="22"/>
        <v>0</v>
      </c>
      <c r="J143" s="51">
        <f t="shared" si="24"/>
        <v>561.35652173913047</v>
      </c>
      <c r="K143" s="51">
        <f t="shared" si="25"/>
        <v>338.01257031102398</v>
      </c>
      <c r="L143" s="51">
        <f t="shared" si="26"/>
        <v>870987.56062146206</v>
      </c>
      <c r="M143" s="51"/>
      <c r="N143" s="203">
        <f t="shared" si="16"/>
        <v>870987.56062146206</v>
      </c>
      <c r="O143" s="34"/>
      <c r="Q143" s="205"/>
      <c r="R143" s="205"/>
    </row>
    <row r="144" spans="1:18" s="32" customFormat="1" x14ac:dyDescent="0.25">
      <c r="A144" s="36"/>
      <c r="B144" s="52" t="s">
        <v>88</v>
      </c>
      <c r="C144" s="36">
        <v>4</v>
      </c>
      <c r="D144" s="56">
        <v>47.41</v>
      </c>
      <c r="E144" s="84">
        <v>2808</v>
      </c>
      <c r="F144" s="132">
        <v>8803247.4000000004</v>
      </c>
      <c r="G144" s="42">
        <v>100</v>
      </c>
      <c r="H144" s="51">
        <f t="shared" si="23"/>
        <v>8803247.4000000004</v>
      </c>
      <c r="I144" s="51">
        <f t="shared" si="22"/>
        <v>0</v>
      </c>
      <c r="J144" s="51">
        <f t="shared" si="24"/>
        <v>3135.0596153846154</v>
      </c>
      <c r="K144" s="51">
        <f t="shared" si="25"/>
        <v>-2235.690523334461</v>
      </c>
      <c r="L144" s="51">
        <f t="shared" si="26"/>
        <v>499743.58182166686</v>
      </c>
      <c r="M144" s="51"/>
      <c r="N144" s="203">
        <f t="shared" si="16"/>
        <v>499743.58182166686</v>
      </c>
      <c r="O144" s="34"/>
      <c r="Q144" s="205"/>
      <c r="R144" s="205"/>
    </row>
    <row r="145" spans="1:18" s="32" customFormat="1" x14ac:dyDescent="0.25">
      <c r="A145" s="36"/>
      <c r="B145" s="52" t="s">
        <v>89</v>
      </c>
      <c r="C145" s="36">
        <v>4</v>
      </c>
      <c r="D145" s="56">
        <v>17.339500000000001</v>
      </c>
      <c r="E145" s="84">
        <v>844</v>
      </c>
      <c r="F145" s="132">
        <v>174878.2</v>
      </c>
      <c r="G145" s="42">
        <v>100</v>
      </c>
      <c r="H145" s="51">
        <f t="shared" si="23"/>
        <v>174878.2</v>
      </c>
      <c r="I145" s="51">
        <f t="shared" si="22"/>
        <v>0</v>
      </c>
      <c r="J145" s="51">
        <f t="shared" si="24"/>
        <v>207.20165876777253</v>
      </c>
      <c r="K145" s="51">
        <f t="shared" si="25"/>
        <v>692.16743328238192</v>
      </c>
      <c r="L145" s="51">
        <f t="shared" si="26"/>
        <v>991641.24783033947</v>
      </c>
      <c r="M145" s="51"/>
      <c r="N145" s="203">
        <f t="shared" si="16"/>
        <v>991641.24783033947</v>
      </c>
      <c r="O145" s="34"/>
      <c r="Q145" s="205"/>
      <c r="R145" s="205"/>
    </row>
    <row r="146" spans="1:18" s="32" customFormat="1" x14ac:dyDescent="0.25">
      <c r="A146" s="36"/>
      <c r="B146" s="52" t="s">
        <v>90</v>
      </c>
      <c r="C146" s="36">
        <v>4</v>
      </c>
      <c r="D146" s="56">
        <v>17.34</v>
      </c>
      <c r="E146" s="84">
        <v>712</v>
      </c>
      <c r="F146" s="132">
        <v>92488.9</v>
      </c>
      <c r="G146" s="42">
        <v>100</v>
      </c>
      <c r="H146" s="51">
        <f t="shared" si="23"/>
        <v>92488.9</v>
      </c>
      <c r="I146" s="51">
        <f t="shared" si="22"/>
        <v>0</v>
      </c>
      <c r="J146" s="51">
        <f t="shared" si="24"/>
        <v>129.9001404494382</v>
      </c>
      <c r="K146" s="51">
        <f t="shared" si="25"/>
        <v>769.46895160071631</v>
      </c>
      <c r="L146" s="51">
        <f t="shared" si="26"/>
        <v>1068466.0737103675</v>
      </c>
      <c r="M146" s="51"/>
      <c r="N146" s="203">
        <f t="shared" si="16"/>
        <v>1068466.0737103675</v>
      </c>
      <c r="O146" s="34"/>
      <c r="Q146" s="205"/>
      <c r="R146" s="205"/>
    </row>
    <row r="147" spans="1:18" s="32" customFormat="1" x14ac:dyDescent="0.25">
      <c r="A147" s="36"/>
      <c r="B147" s="52" t="s">
        <v>91</v>
      </c>
      <c r="C147" s="36">
        <v>4</v>
      </c>
      <c r="D147" s="56">
        <v>26.2576</v>
      </c>
      <c r="E147" s="84">
        <v>1466</v>
      </c>
      <c r="F147" s="132">
        <v>647605.80000000005</v>
      </c>
      <c r="G147" s="42">
        <v>100</v>
      </c>
      <c r="H147" s="51">
        <f t="shared" si="23"/>
        <v>647605.80000000005</v>
      </c>
      <c r="I147" s="51">
        <f t="shared" si="22"/>
        <v>0</v>
      </c>
      <c r="J147" s="51">
        <f t="shared" si="24"/>
        <v>441.75020463847204</v>
      </c>
      <c r="K147" s="51">
        <f t="shared" si="25"/>
        <v>457.61888741168241</v>
      </c>
      <c r="L147" s="51">
        <f t="shared" si="26"/>
        <v>815402.6841453677</v>
      </c>
      <c r="M147" s="51"/>
      <c r="N147" s="203">
        <f t="shared" ref="N147:N210" si="27">L147+M147</f>
        <v>815402.6841453677</v>
      </c>
      <c r="O147" s="34"/>
      <c r="Q147" s="205"/>
      <c r="R147" s="205"/>
    </row>
    <row r="148" spans="1:18" s="32" customFormat="1" x14ac:dyDescent="0.25">
      <c r="A148" s="36"/>
      <c r="B148" s="52" t="s">
        <v>92</v>
      </c>
      <c r="C148" s="36">
        <v>4</v>
      </c>
      <c r="D148" s="56">
        <v>61.502499999999998</v>
      </c>
      <c r="E148" s="84">
        <v>2251</v>
      </c>
      <c r="F148" s="132">
        <v>1415446</v>
      </c>
      <c r="G148" s="42">
        <v>100</v>
      </c>
      <c r="H148" s="51">
        <f t="shared" si="23"/>
        <v>1415446</v>
      </c>
      <c r="I148" s="51">
        <f t="shared" si="22"/>
        <v>0</v>
      </c>
      <c r="J148" s="51">
        <f t="shared" si="24"/>
        <v>628.80764104842297</v>
      </c>
      <c r="K148" s="51">
        <f t="shared" si="25"/>
        <v>270.56145100173148</v>
      </c>
      <c r="L148" s="51">
        <f t="shared" si="26"/>
        <v>804587.56116415234</v>
      </c>
      <c r="M148" s="51"/>
      <c r="N148" s="203">
        <f t="shared" si="27"/>
        <v>804587.56116415234</v>
      </c>
      <c r="O148" s="34"/>
      <c r="Q148" s="205"/>
      <c r="R148" s="205"/>
    </row>
    <row r="149" spans="1:18" s="32" customFormat="1" x14ac:dyDescent="0.25">
      <c r="A149" s="36"/>
      <c r="B149" s="52" t="s">
        <v>745</v>
      </c>
      <c r="C149" s="36">
        <v>4</v>
      </c>
      <c r="D149" s="56">
        <v>22.879899999999999</v>
      </c>
      <c r="E149" s="84">
        <v>604</v>
      </c>
      <c r="F149" s="132">
        <v>217590</v>
      </c>
      <c r="G149" s="42">
        <v>100</v>
      </c>
      <c r="H149" s="51">
        <f t="shared" si="23"/>
        <v>217590</v>
      </c>
      <c r="I149" s="51">
        <f t="shared" si="22"/>
        <v>0</v>
      </c>
      <c r="J149" s="51">
        <f t="shared" si="24"/>
        <v>360.24834437086093</v>
      </c>
      <c r="K149" s="51">
        <f t="shared" si="25"/>
        <v>539.12074767929357</v>
      </c>
      <c r="L149" s="51">
        <f t="shared" si="26"/>
        <v>797483.47666024673</v>
      </c>
      <c r="M149" s="51"/>
      <c r="N149" s="203">
        <f t="shared" si="27"/>
        <v>797483.47666024673</v>
      </c>
      <c r="O149" s="34"/>
      <c r="Q149" s="205"/>
      <c r="R149" s="205"/>
    </row>
    <row r="150" spans="1:18" s="32" customFormat="1" x14ac:dyDescent="0.25">
      <c r="A150" s="36"/>
      <c r="B150" s="52" t="s">
        <v>93</v>
      </c>
      <c r="C150" s="36">
        <v>4</v>
      </c>
      <c r="D150" s="56">
        <v>31.273200000000003</v>
      </c>
      <c r="E150" s="84">
        <v>559</v>
      </c>
      <c r="F150" s="132">
        <v>404434.4</v>
      </c>
      <c r="G150" s="42">
        <v>100</v>
      </c>
      <c r="H150" s="51">
        <f t="shared" si="23"/>
        <v>404434.4</v>
      </c>
      <c r="I150" s="51">
        <f t="shared" si="22"/>
        <v>0</v>
      </c>
      <c r="J150" s="51">
        <f t="shared" si="24"/>
        <v>723.49624329159212</v>
      </c>
      <c r="K150" s="51">
        <f t="shared" si="25"/>
        <v>175.87284875856233</v>
      </c>
      <c r="L150" s="51">
        <f t="shared" si="26"/>
        <v>384178.76282250864</v>
      </c>
      <c r="M150" s="51"/>
      <c r="N150" s="203">
        <f t="shared" si="27"/>
        <v>384178.76282250864</v>
      </c>
      <c r="O150" s="34"/>
      <c r="Q150" s="205"/>
      <c r="R150" s="205"/>
    </row>
    <row r="151" spans="1:18" s="32" customFormat="1" x14ac:dyDescent="0.25">
      <c r="A151" s="36"/>
      <c r="B151" s="52" t="s">
        <v>94</v>
      </c>
      <c r="C151" s="36">
        <v>4</v>
      </c>
      <c r="D151" s="56">
        <v>58.628599999999992</v>
      </c>
      <c r="E151" s="84">
        <v>3930</v>
      </c>
      <c r="F151" s="132">
        <v>843496.4</v>
      </c>
      <c r="G151" s="42">
        <v>100</v>
      </c>
      <c r="H151" s="51">
        <f t="shared" si="23"/>
        <v>843496.4</v>
      </c>
      <c r="I151" s="51">
        <f t="shared" si="22"/>
        <v>0</v>
      </c>
      <c r="J151" s="51">
        <f t="shared" si="24"/>
        <v>214.63012722646312</v>
      </c>
      <c r="K151" s="51">
        <f t="shared" si="25"/>
        <v>684.73896482369128</v>
      </c>
      <c r="L151" s="51">
        <f t="shared" si="26"/>
        <v>1495520.4017465932</v>
      </c>
      <c r="M151" s="51"/>
      <c r="N151" s="203">
        <f t="shared" si="27"/>
        <v>1495520.4017465932</v>
      </c>
      <c r="O151" s="34"/>
      <c r="Q151" s="205"/>
      <c r="R151" s="205"/>
    </row>
    <row r="152" spans="1:18" s="32" customFormat="1" x14ac:dyDescent="0.25">
      <c r="A152" s="36"/>
      <c r="B152" s="52" t="s">
        <v>95</v>
      </c>
      <c r="C152" s="36">
        <v>4</v>
      </c>
      <c r="D152" s="56">
        <v>76.844499999999996</v>
      </c>
      <c r="E152" s="84">
        <v>3131</v>
      </c>
      <c r="F152" s="132">
        <v>2142864.6</v>
      </c>
      <c r="G152" s="42">
        <v>100</v>
      </c>
      <c r="H152" s="51">
        <f t="shared" si="23"/>
        <v>2142864.6</v>
      </c>
      <c r="I152" s="51">
        <f t="shared" si="22"/>
        <v>0</v>
      </c>
      <c r="J152" s="51">
        <f t="shared" si="24"/>
        <v>684.40261897157461</v>
      </c>
      <c r="K152" s="51">
        <f t="shared" si="25"/>
        <v>214.96647307857984</v>
      </c>
      <c r="L152" s="51">
        <f t="shared" si="26"/>
        <v>896084.6167273816</v>
      </c>
      <c r="M152" s="51"/>
      <c r="N152" s="203">
        <f t="shared" si="27"/>
        <v>896084.6167273816</v>
      </c>
      <c r="O152" s="34"/>
      <c r="Q152" s="205"/>
      <c r="R152" s="205"/>
    </row>
    <row r="153" spans="1:18" s="32" customFormat="1" x14ac:dyDescent="0.25">
      <c r="A153" s="36"/>
      <c r="B153" s="52" t="s">
        <v>96</v>
      </c>
      <c r="C153" s="36">
        <v>4</v>
      </c>
      <c r="D153" s="56">
        <v>38.180500000000002</v>
      </c>
      <c r="E153" s="84">
        <v>2215</v>
      </c>
      <c r="F153" s="132">
        <v>457944.5</v>
      </c>
      <c r="G153" s="42">
        <v>100</v>
      </c>
      <c r="H153" s="51">
        <f t="shared" si="23"/>
        <v>457944.5</v>
      </c>
      <c r="I153" s="51">
        <f t="shared" si="22"/>
        <v>0</v>
      </c>
      <c r="J153" s="51">
        <f t="shared" si="24"/>
        <v>206.74695259593679</v>
      </c>
      <c r="K153" s="51">
        <f t="shared" si="25"/>
        <v>692.62213945421763</v>
      </c>
      <c r="L153" s="51">
        <f t="shared" si="26"/>
        <v>1228416.9191445783</v>
      </c>
      <c r="M153" s="51"/>
      <c r="N153" s="203">
        <f t="shared" si="27"/>
        <v>1228416.9191445783</v>
      </c>
      <c r="O153" s="34"/>
      <c r="Q153" s="205"/>
      <c r="R153" s="205"/>
    </row>
    <row r="154" spans="1:18" s="32" customFormat="1" x14ac:dyDescent="0.25">
      <c r="A154" s="36"/>
      <c r="B154" s="52" t="s">
        <v>97</v>
      </c>
      <c r="C154" s="36">
        <v>4</v>
      </c>
      <c r="D154" s="56">
        <v>50.358499999999999</v>
      </c>
      <c r="E154" s="84">
        <v>3090</v>
      </c>
      <c r="F154" s="132">
        <v>1409812.2</v>
      </c>
      <c r="G154" s="42">
        <v>100</v>
      </c>
      <c r="H154" s="51">
        <f t="shared" si="23"/>
        <v>1409812.2</v>
      </c>
      <c r="I154" s="51">
        <f t="shared" si="22"/>
        <v>0</v>
      </c>
      <c r="J154" s="51">
        <f t="shared" si="24"/>
        <v>456.24990291262134</v>
      </c>
      <c r="K154" s="51">
        <f t="shared" si="25"/>
        <v>443.11918913753311</v>
      </c>
      <c r="L154" s="51">
        <f t="shared" si="26"/>
        <v>1075843.2682293062</v>
      </c>
      <c r="M154" s="51"/>
      <c r="N154" s="203">
        <f t="shared" si="27"/>
        <v>1075843.2682293062</v>
      </c>
      <c r="O154" s="34"/>
      <c r="Q154" s="205"/>
      <c r="R154" s="205"/>
    </row>
    <row r="155" spans="1:18" s="32" customFormat="1" x14ac:dyDescent="0.25">
      <c r="A155" s="36"/>
      <c r="B155" s="52" t="s">
        <v>98</v>
      </c>
      <c r="C155" s="36">
        <v>4</v>
      </c>
      <c r="D155" s="56">
        <v>109.09</v>
      </c>
      <c r="E155" s="84">
        <v>5634</v>
      </c>
      <c r="F155" s="132">
        <v>2596240.1</v>
      </c>
      <c r="G155" s="42">
        <v>100</v>
      </c>
      <c r="H155" s="51">
        <f t="shared" si="23"/>
        <v>2596240.1</v>
      </c>
      <c r="I155" s="51">
        <f t="shared" si="22"/>
        <v>0</v>
      </c>
      <c r="J155" s="51">
        <f t="shared" si="24"/>
        <v>460.81648917287896</v>
      </c>
      <c r="K155" s="51">
        <f t="shared" si="25"/>
        <v>438.55260287727549</v>
      </c>
      <c r="L155" s="51">
        <f t="shared" si="26"/>
        <v>1576260.0191705625</v>
      </c>
      <c r="M155" s="51"/>
      <c r="N155" s="203">
        <f t="shared" si="27"/>
        <v>1576260.0191705625</v>
      </c>
      <c r="O155" s="34"/>
      <c r="Q155" s="205"/>
      <c r="R155" s="205"/>
    </row>
    <row r="156" spans="1:18" s="32" customFormat="1" x14ac:dyDescent="0.25">
      <c r="A156" s="36"/>
      <c r="B156" s="52" t="s">
        <v>99</v>
      </c>
      <c r="C156" s="36">
        <v>4</v>
      </c>
      <c r="D156" s="56">
        <v>26.459899999999998</v>
      </c>
      <c r="E156" s="84">
        <v>1509</v>
      </c>
      <c r="F156" s="132">
        <v>274672.8</v>
      </c>
      <c r="G156" s="42">
        <v>100</v>
      </c>
      <c r="H156" s="51">
        <f t="shared" si="23"/>
        <v>274672.8</v>
      </c>
      <c r="I156" s="51">
        <f t="shared" si="22"/>
        <v>0</v>
      </c>
      <c r="J156" s="51">
        <f t="shared" si="24"/>
        <v>182.02306163021868</v>
      </c>
      <c r="K156" s="51">
        <f t="shared" si="25"/>
        <v>717.3460304199358</v>
      </c>
      <c r="L156" s="51">
        <f t="shared" si="26"/>
        <v>1133124.7467496353</v>
      </c>
      <c r="M156" s="51"/>
      <c r="N156" s="203">
        <f t="shared" si="27"/>
        <v>1133124.7467496353</v>
      </c>
      <c r="O156" s="34"/>
      <c r="Q156" s="205"/>
      <c r="R156" s="205"/>
    </row>
    <row r="157" spans="1:18" s="32" customFormat="1" x14ac:dyDescent="0.25">
      <c r="A157" s="36"/>
      <c r="B157" s="52" t="s">
        <v>746</v>
      </c>
      <c r="C157" s="36">
        <v>4</v>
      </c>
      <c r="D157" s="56">
        <v>17.317799999999998</v>
      </c>
      <c r="E157" s="84">
        <v>970</v>
      </c>
      <c r="F157" s="132">
        <v>230644.1</v>
      </c>
      <c r="G157" s="42">
        <v>100</v>
      </c>
      <c r="H157" s="51">
        <f t="shared" si="23"/>
        <v>230644.1</v>
      </c>
      <c r="I157" s="51">
        <f t="shared" si="22"/>
        <v>0</v>
      </c>
      <c r="J157" s="51">
        <f t="shared" si="24"/>
        <v>237.77742268041237</v>
      </c>
      <c r="K157" s="51">
        <f t="shared" si="25"/>
        <v>661.59166936974202</v>
      </c>
      <c r="L157" s="51">
        <f t="shared" si="26"/>
        <v>970118.14321316686</v>
      </c>
      <c r="M157" s="51"/>
      <c r="N157" s="203">
        <f t="shared" si="27"/>
        <v>970118.14321316686</v>
      </c>
      <c r="O157" s="34"/>
      <c r="Q157" s="205"/>
      <c r="R157" s="205"/>
    </row>
    <row r="158" spans="1:18" s="32" customFormat="1" x14ac:dyDescent="0.25">
      <c r="A158" s="36"/>
      <c r="B158" s="52" t="s">
        <v>100</v>
      </c>
      <c r="C158" s="36">
        <v>4</v>
      </c>
      <c r="D158" s="56">
        <v>34.703099999999999</v>
      </c>
      <c r="E158" s="84">
        <v>1884</v>
      </c>
      <c r="F158" s="132">
        <v>382002.1</v>
      </c>
      <c r="G158" s="42">
        <v>100</v>
      </c>
      <c r="H158" s="51">
        <f t="shared" si="23"/>
        <v>382002.1</v>
      </c>
      <c r="I158" s="51">
        <f t="shared" si="22"/>
        <v>0</v>
      </c>
      <c r="J158" s="51">
        <f t="shared" si="24"/>
        <v>202.76119957537153</v>
      </c>
      <c r="K158" s="51">
        <f t="shared" si="25"/>
        <v>696.60789247478294</v>
      </c>
      <c r="L158" s="51">
        <f t="shared" si="26"/>
        <v>1181403.8127221093</v>
      </c>
      <c r="M158" s="51"/>
      <c r="N158" s="203">
        <f t="shared" si="27"/>
        <v>1181403.8127221093</v>
      </c>
      <c r="O158" s="34"/>
      <c r="Q158" s="205"/>
      <c r="R158" s="205"/>
    </row>
    <row r="159" spans="1:18" s="32" customFormat="1" x14ac:dyDescent="0.25">
      <c r="A159" s="36"/>
      <c r="B159" s="52" t="s">
        <v>101</v>
      </c>
      <c r="C159" s="36">
        <v>4</v>
      </c>
      <c r="D159" s="56">
        <v>43.419999999999995</v>
      </c>
      <c r="E159" s="84">
        <v>2763</v>
      </c>
      <c r="F159" s="132">
        <v>550021.19999999995</v>
      </c>
      <c r="G159" s="42">
        <v>100</v>
      </c>
      <c r="H159" s="51">
        <f t="shared" si="23"/>
        <v>550021.19999999995</v>
      </c>
      <c r="I159" s="51">
        <f t="shared" si="22"/>
        <v>0</v>
      </c>
      <c r="J159" s="51">
        <f t="shared" si="24"/>
        <v>199.06666666666666</v>
      </c>
      <c r="K159" s="51">
        <f t="shared" si="25"/>
        <v>700.30242538348784</v>
      </c>
      <c r="L159" s="51">
        <f t="shared" si="26"/>
        <v>1321651.6582371024</v>
      </c>
      <c r="M159" s="51"/>
      <c r="N159" s="203">
        <f t="shared" si="27"/>
        <v>1321651.6582371024</v>
      </c>
      <c r="O159" s="34"/>
      <c r="Q159" s="205"/>
      <c r="R159" s="205"/>
    </row>
    <row r="160" spans="1:18" s="32" customFormat="1" x14ac:dyDescent="0.25">
      <c r="A160" s="36"/>
      <c r="B160" s="52" t="s">
        <v>102</v>
      </c>
      <c r="C160" s="36">
        <v>4</v>
      </c>
      <c r="D160" s="56">
        <v>49.62</v>
      </c>
      <c r="E160" s="84">
        <v>2970</v>
      </c>
      <c r="F160" s="132">
        <v>579117.9</v>
      </c>
      <c r="G160" s="42">
        <v>100</v>
      </c>
      <c r="H160" s="51">
        <f t="shared" si="23"/>
        <v>579117.9</v>
      </c>
      <c r="I160" s="51">
        <f t="shared" si="22"/>
        <v>0</v>
      </c>
      <c r="J160" s="51">
        <f t="shared" si="24"/>
        <v>194.98919191919194</v>
      </c>
      <c r="K160" s="51">
        <f t="shared" si="25"/>
        <v>704.37990013096248</v>
      </c>
      <c r="L160" s="51">
        <f t="shared" si="26"/>
        <v>1372497.2809758293</v>
      </c>
      <c r="M160" s="51"/>
      <c r="N160" s="203">
        <f t="shared" si="27"/>
        <v>1372497.2809758293</v>
      </c>
      <c r="O160" s="34"/>
      <c r="Q160" s="205"/>
      <c r="R160" s="205"/>
    </row>
    <row r="161" spans="1:18" s="32" customFormat="1" x14ac:dyDescent="0.25">
      <c r="A161" s="36"/>
      <c r="B161" s="52" t="s">
        <v>103</v>
      </c>
      <c r="C161" s="36">
        <v>4</v>
      </c>
      <c r="D161" s="56">
        <v>35.459099999999999</v>
      </c>
      <c r="E161" s="84">
        <v>2107</v>
      </c>
      <c r="F161" s="132">
        <v>1880948.1</v>
      </c>
      <c r="G161" s="42">
        <v>100</v>
      </c>
      <c r="H161" s="51">
        <f t="shared" si="23"/>
        <v>1880948.1</v>
      </c>
      <c r="I161" s="51">
        <f t="shared" si="22"/>
        <v>0</v>
      </c>
      <c r="J161" s="51">
        <f t="shared" si="24"/>
        <v>892.71385856668257</v>
      </c>
      <c r="K161" s="51">
        <f t="shared" si="25"/>
        <v>6.6552334834718749</v>
      </c>
      <c r="L161" s="51">
        <f t="shared" si="26"/>
        <v>382587.79447042523</v>
      </c>
      <c r="M161" s="51"/>
      <c r="N161" s="203">
        <f t="shared" si="27"/>
        <v>382587.79447042523</v>
      </c>
      <c r="O161" s="34"/>
      <c r="Q161" s="205"/>
      <c r="R161" s="205"/>
    </row>
    <row r="162" spans="1:18" s="32" customFormat="1" x14ac:dyDescent="0.25">
      <c r="A162" s="36"/>
      <c r="B162" s="52"/>
      <c r="C162" s="36"/>
      <c r="D162" s="56">
        <v>0</v>
      </c>
      <c r="E162" s="86"/>
      <c r="F162" s="33"/>
      <c r="G162" s="42"/>
      <c r="H162" s="43"/>
      <c r="I162" s="43"/>
      <c r="J162" s="33"/>
      <c r="K162" s="51"/>
      <c r="L162" s="51"/>
      <c r="M162" s="51"/>
      <c r="N162" s="203"/>
      <c r="O162" s="34"/>
      <c r="Q162" s="205"/>
      <c r="R162" s="205"/>
    </row>
    <row r="163" spans="1:18" s="32" customFormat="1" x14ac:dyDescent="0.25">
      <c r="A163" s="31" t="s">
        <v>104</v>
      </c>
      <c r="B163" s="44" t="s">
        <v>2</v>
      </c>
      <c r="C163" s="45"/>
      <c r="D163" s="3">
        <v>867.85669999999993</v>
      </c>
      <c r="E163" s="87">
        <f>E164</f>
        <v>56376</v>
      </c>
      <c r="F163" s="38"/>
      <c r="G163" s="42"/>
      <c r="H163" s="38">
        <f>H165</f>
        <v>2764201.9750000001</v>
      </c>
      <c r="I163" s="38">
        <f>I165</f>
        <v>-2764201.9750000001</v>
      </c>
      <c r="J163" s="38"/>
      <c r="K163" s="51"/>
      <c r="L163" s="51"/>
      <c r="M163" s="47">
        <f>M165</f>
        <v>32327892.390383549</v>
      </c>
      <c r="N163" s="201">
        <f t="shared" si="27"/>
        <v>32327892.390383549</v>
      </c>
      <c r="O163" s="34"/>
      <c r="Q163" s="205"/>
      <c r="R163" s="205"/>
    </row>
    <row r="164" spans="1:18" s="32" customFormat="1" x14ac:dyDescent="0.25">
      <c r="A164" s="31" t="s">
        <v>104</v>
      </c>
      <c r="B164" s="44" t="s">
        <v>3</v>
      </c>
      <c r="C164" s="45"/>
      <c r="D164" s="3">
        <v>867.85669999999993</v>
      </c>
      <c r="E164" s="87">
        <f>SUM(E166:E192)</f>
        <v>56376</v>
      </c>
      <c r="F164" s="38">
        <f>SUM(F166:F192)</f>
        <v>28637194.5</v>
      </c>
      <c r="G164" s="42"/>
      <c r="H164" s="38">
        <f>SUM(H166:H192)</f>
        <v>23108790.550000004</v>
      </c>
      <c r="I164" s="38">
        <f>SUM(I166:I192)</f>
        <v>5528403.9500000002</v>
      </c>
      <c r="J164" s="38"/>
      <c r="K164" s="51"/>
      <c r="L164" s="38">
        <f>SUM(L166:L192)</f>
        <v>27580913.092576813</v>
      </c>
      <c r="M164" s="51"/>
      <c r="N164" s="201">
        <f t="shared" si="27"/>
        <v>27580913.092576813</v>
      </c>
      <c r="O164" s="34"/>
      <c r="Q164" s="205"/>
      <c r="R164" s="205"/>
    </row>
    <row r="165" spans="1:18" s="32" customFormat="1" x14ac:dyDescent="0.25">
      <c r="A165" s="36"/>
      <c r="B165" s="52" t="s">
        <v>26</v>
      </c>
      <c r="C165" s="36">
        <v>2</v>
      </c>
      <c r="D165" s="56">
        <v>0</v>
      </c>
      <c r="E165" s="88"/>
      <c r="F165" s="51"/>
      <c r="G165" s="42">
        <v>25</v>
      </c>
      <c r="H165" s="51">
        <f>F169*G165/100</f>
        <v>2764201.9750000001</v>
      </c>
      <c r="I165" s="51">
        <f t="shared" ref="I165:I192" si="28">F165-H165</f>
        <v>-2764201.9750000001</v>
      </c>
      <c r="J165" s="51"/>
      <c r="K165" s="51"/>
      <c r="L165" s="51"/>
      <c r="M165" s="51">
        <f>($L$7*$L$8*E163/$L$10)+($L$7*$L$9*D163/$L$11)</f>
        <v>32327892.390383549</v>
      </c>
      <c r="N165" s="203">
        <f t="shared" si="27"/>
        <v>32327892.390383549</v>
      </c>
      <c r="O165" s="34"/>
      <c r="Q165" s="205"/>
      <c r="R165" s="205"/>
    </row>
    <row r="166" spans="1:18" s="32" customFormat="1" x14ac:dyDescent="0.25">
      <c r="A166" s="36"/>
      <c r="B166" s="52" t="s">
        <v>105</v>
      </c>
      <c r="C166" s="36">
        <v>4</v>
      </c>
      <c r="D166" s="56">
        <v>26.908499999999997</v>
      </c>
      <c r="E166" s="84">
        <v>1490</v>
      </c>
      <c r="F166" s="133">
        <v>430931.8</v>
      </c>
      <c r="G166" s="42">
        <v>100</v>
      </c>
      <c r="H166" s="51">
        <f t="shared" ref="H166:H192" si="29">F166*G166/100</f>
        <v>430931.8</v>
      </c>
      <c r="I166" s="51">
        <f t="shared" si="28"/>
        <v>0</v>
      </c>
      <c r="J166" s="51">
        <f t="shared" ref="J166:J192" si="30">F166/E166</f>
        <v>289.21597315436242</v>
      </c>
      <c r="K166" s="51">
        <f t="shared" ref="K166:K192" si="31">$J$11*$J$19-J166</f>
        <v>610.15311889579198</v>
      </c>
      <c r="L166" s="51">
        <f t="shared" ref="L166:L192" si="32">IF(K166&gt;0,$J$7*$J$8*(K166/$K$19),0)+$J$7*$J$9*(E166/$E$19)+$J$7*$J$10*(D166/$D$19)</f>
        <v>1003636.7475918022</v>
      </c>
      <c r="M166" s="51"/>
      <c r="N166" s="203">
        <f t="shared" si="27"/>
        <v>1003636.7475918022</v>
      </c>
      <c r="O166" s="34"/>
      <c r="Q166" s="205"/>
      <c r="R166" s="205"/>
    </row>
    <row r="167" spans="1:18" s="32" customFormat="1" x14ac:dyDescent="0.25">
      <c r="A167" s="36"/>
      <c r="B167" s="52" t="s">
        <v>149</v>
      </c>
      <c r="C167" s="36">
        <v>4</v>
      </c>
      <c r="D167" s="56">
        <v>43.430900000000001</v>
      </c>
      <c r="E167" s="84">
        <v>3027</v>
      </c>
      <c r="F167" s="133">
        <v>1760198.3</v>
      </c>
      <c r="G167" s="42">
        <v>100</v>
      </c>
      <c r="H167" s="51">
        <f t="shared" si="29"/>
        <v>1760198.3</v>
      </c>
      <c r="I167" s="51">
        <f t="shared" si="28"/>
        <v>0</v>
      </c>
      <c r="J167" s="51">
        <f t="shared" si="30"/>
        <v>581.49927320779648</v>
      </c>
      <c r="K167" s="51">
        <f t="shared" si="31"/>
        <v>317.86981884235797</v>
      </c>
      <c r="L167" s="51">
        <f t="shared" si="32"/>
        <v>894505.8316851682</v>
      </c>
      <c r="M167" s="51"/>
      <c r="N167" s="203">
        <f t="shared" si="27"/>
        <v>894505.8316851682</v>
      </c>
      <c r="O167" s="34"/>
      <c r="Q167" s="205"/>
      <c r="R167" s="205"/>
    </row>
    <row r="168" spans="1:18" s="32" customFormat="1" x14ac:dyDescent="0.25">
      <c r="A168" s="36"/>
      <c r="B168" s="52" t="s">
        <v>106</v>
      </c>
      <c r="C168" s="36">
        <v>4</v>
      </c>
      <c r="D168" s="56">
        <v>26.584299999999995</v>
      </c>
      <c r="E168" s="84">
        <v>3278</v>
      </c>
      <c r="F168" s="133">
        <v>1135265.3</v>
      </c>
      <c r="G168" s="42">
        <v>100</v>
      </c>
      <c r="H168" s="51">
        <f t="shared" si="29"/>
        <v>1135265.3</v>
      </c>
      <c r="I168" s="51">
        <f t="shared" si="28"/>
        <v>0</v>
      </c>
      <c r="J168" s="51">
        <f t="shared" si="30"/>
        <v>346.32864551555826</v>
      </c>
      <c r="K168" s="51">
        <f t="shared" si="31"/>
        <v>553.04044653459619</v>
      </c>
      <c r="L168" s="51">
        <f t="shared" si="32"/>
        <v>1150518.0280047134</v>
      </c>
      <c r="M168" s="51"/>
      <c r="N168" s="203">
        <f t="shared" si="27"/>
        <v>1150518.0280047134</v>
      </c>
      <c r="O168" s="34"/>
      <c r="Q168" s="205"/>
      <c r="R168" s="205"/>
    </row>
    <row r="169" spans="1:18" s="32" customFormat="1" x14ac:dyDescent="0.25">
      <c r="A169" s="36"/>
      <c r="B169" s="52" t="s">
        <v>859</v>
      </c>
      <c r="C169" s="36">
        <v>3</v>
      </c>
      <c r="D169" s="56">
        <v>2.4799000000000002</v>
      </c>
      <c r="E169" s="84">
        <v>4911</v>
      </c>
      <c r="F169" s="133">
        <v>11056807.9</v>
      </c>
      <c r="G169" s="42">
        <v>50</v>
      </c>
      <c r="H169" s="51">
        <f t="shared" si="29"/>
        <v>5528403.9500000002</v>
      </c>
      <c r="I169" s="51">
        <f t="shared" si="28"/>
        <v>5528403.9500000002</v>
      </c>
      <c r="J169" s="51">
        <f t="shared" si="30"/>
        <v>2251.4371614742417</v>
      </c>
      <c r="K169" s="51">
        <f t="shared" si="31"/>
        <v>-1352.0680694240873</v>
      </c>
      <c r="L169" s="51">
        <f t="shared" si="32"/>
        <v>603120.16319576593</v>
      </c>
      <c r="M169" s="51"/>
      <c r="N169" s="203">
        <f t="shared" si="27"/>
        <v>603120.16319576593</v>
      </c>
      <c r="O169" s="34"/>
      <c r="Q169" s="205"/>
      <c r="R169" s="205"/>
    </row>
    <row r="170" spans="1:18" s="32" customFormat="1" x14ac:dyDescent="0.25">
      <c r="A170" s="36"/>
      <c r="B170" s="52" t="s">
        <v>107</v>
      </c>
      <c r="C170" s="36">
        <v>4</v>
      </c>
      <c r="D170" s="56">
        <v>32.512800000000006</v>
      </c>
      <c r="E170" s="84">
        <v>1821</v>
      </c>
      <c r="F170" s="133">
        <v>305750.5</v>
      </c>
      <c r="G170" s="42">
        <v>100</v>
      </c>
      <c r="H170" s="51">
        <f t="shared" si="29"/>
        <v>305750.5</v>
      </c>
      <c r="I170" s="51">
        <f t="shared" si="28"/>
        <v>0</v>
      </c>
      <c r="J170" s="51">
        <f t="shared" si="30"/>
        <v>167.9025260845689</v>
      </c>
      <c r="K170" s="51">
        <f t="shared" si="31"/>
        <v>731.46656596558557</v>
      </c>
      <c r="L170" s="51">
        <f t="shared" si="32"/>
        <v>1208249.3292321307</v>
      </c>
      <c r="M170" s="51"/>
      <c r="N170" s="203">
        <f t="shared" si="27"/>
        <v>1208249.3292321307</v>
      </c>
      <c r="O170" s="34"/>
      <c r="Q170" s="205"/>
      <c r="R170" s="205"/>
    </row>
    <row r="171" spans="1:18" s="32" customFormat="1" x14ac:dyDescent="0.25">
      <c r="A171" s="36"/>
      <c r="B171" s="52" t="s">
        <v>747</v>
      </c>
      <c r="C171" s="36">
        <v>4</v>
      </c>
      <c r="D171" s="56">
        <v>24.204699999999999</v>
      </c>
      <c r="E171" s="84">
        <v>1212</v>
      </c>
      <c r="F171" s="133">
        <v>277924.8</v>
      </c>
      <c r="G171" s="42">
        <v>100</v>
      </c>
      <c r="H171" s="51">
        <f t="shared" si="29"/>
        <v>277924.8</v>
      </c>
      <c r="I171" s="51">
        <f t="shared" si="28"/>
        <v>0</v>
      </c>
      <c r="J171" s="51">
        <f t="shared" si="30"/>
        <v>229.31089108910891</v>
      </c>
      <c r="K171" s="51">
        <f t="shared" si="31"/>
        <v>670.05820096104549</v>
      </c>
      <c r="L171" s="51">
        <f t="shared" si="32"/>
        <v>1032785.5311049842</v>
      </c>
      <c r="M171" s="51"/>
      <c r="N171" s="203">
        <f t="shared" si="27"/>
        <v>1032785.5311049842</v>
      </c>
      <c r="O171" s="34"/>
      <c r="Q171" s="205"/>
      <c r="R171" s="205"/>
    </row>
    <row r="172" spans="1:18" s="32" customFormat="1" x14ac:dyDescent="0.25">
      <c r="A172" s="36"/>
      <c r="B172" s="52" t="s">
        <v>108</v>
      </c>
      <c r="C172" s="36">
        <v>4</v>
      </c>
      <c r="D172" s="56">
        <v>34.141199999999998</v>
      </c>
      <c r="E172" s="84">
        <v>2106</v>
      </c>
      <c r="F172" s="133">
        <v>615646.30000000005</v>
      </c>
      <c r="G172" s="42">
        <v>100</v>
      </c>
      <c r="H172" s="51">
        <f t="shared" si="29"/>
        <v>615646.30000000005</v>
      </c>
      <c r="I172" s="51">
        <f t="shared" si="28"/>
        <v>0</v>
      </c>
      <c r="J172" s="51">
        <f t="shared" si="30"/>
        <v>292.32967711301046</v>
      </c>
      <c r="K172" s="51">
        <f t="shared" si="31"/>
        <v>607.03941493714399</v>
      </c>
      <c r="L172" s="51">
        <f t="shared" si="32"/>
        <v>1098860.2088819013</v>
      </c>
      <c r="M172" s="51"/>
      <c r="N172" s="203">
        <f t="shared" si="27"/>
        <v>1098860.2088819013</v>
      </c>
      <c r="O172" s="34"/>
      <c r="Q172" s="205"/>
      <c r="R172" s="205"/>
    </row>
    <row r="173" spans="1:18" s="32" customFormat="1" x14ac:dyDescent="0.25">
      <c r="A173" s="36"/>
      <c r="B173" s="52" t="s">
        <v>748</v>
      </c>
      <c r="C173" s="36">
        <v>4</v>
      </c>
      <c r="D173" s="56">
        <v>13.6663</v>
      </c>
      <c r="E173" s="84">
        <v>631</v>
      </c>
      <c r="F173" s="133">
        <v>215769.3</v>
      </c>
      <c r="G173" s="42">
        <v>100</v>
      </c>
      <c r="H173" s="51">
        <f t="shared" si="29"/>
        <v>215769.3</v>
      </c>
      <c r="I173" s="51">
        <f t="shared" si="28"/>
        <v>0</v>
      </c>
      <c r="J173" s="51">
        <f t="shared" si="30"/>
        <v>341.948177496038</v>
      </c>
      <c r="K173" s="51">
        <f t="shared" si="31"/>
        <v>557.42091455411651</v>
      </c>
      <c r="L173" s="51">
        <f t="shared" si="32"/>
        <v>791695.18845153577</v>
      </c>
      <c r="M173" s="51"/>
      <c r="N173" s="203">
        <f t="shared" si="27"/>
        <v>791695.18845153577</v>
      </c>
      <c r="O173" s="34"/>
      <c r="Q173" s="205"/>
      <c r="R173" s="205"/>
    </row>
    <row r="174" spans="1:18" s="32" customFormat="1" x14ac:dyDescent="0.25">
      <c r="A174" s="36"/>
      <c r="B174" s="52" t="s">
        <v>109</v>
      </c>
      <c r="C174" s="36">
        <v>4</v>
      </c>
      <c r="D174" s="56">
        <v>47.553799999999995</v>
      </c>
      <c r="E174" s="84">
        <v>2987</v>
      </c>
      <c r="F174" s="133">
        <v>1322384.5</v>
      </c>
      <c r="G174" s="42">
        <v>100</v>
      </c>
      <c r="H174" s="51">
        <f t="shared" si="29"/>
        <v>1322384.5</v>
      </c>
      <c r="I174" s="51">
        <f t="shared" si="28"/>
        <v>0</v>
      </c>
      <c r="J174" s="51">
        <f t="shared" si="30"/>
        <v>442.71325744894546</v>
      </c>
      <c r="K174" s="51">
        <f t="shared" si="31"/>
        <v>456.65583460120899</v>
      </c>
      <c r="L174" s="51">
        <f t="shared" si="32"/>
        <v>1070175.6118043135</v>
      </c>
      <c r="M174" s="51"/>
      <c r="N174" s="203">
        <f t="shared" si="27"/>
        <v>1070175.6118043135</v>
      </c>
      <c r="O174" s="34"/>
      <c r="Q174" s="205"/>
      <c r="R174" s="205"/>
    </row>
    <row r="175" spans="1:18" s="32" customFormat="1" x14ac:dyDescent="0.25">
      <c r="A175" s="36"/>
      <c r="B175" s="52" t="s">
        <v>110</v>
      </c>
      <c r="C175" s="36">
        <v>4</v>
      </c>
      <c r="D175" s="56">
        <v>45.8063</v>
      </c>
      <c r="E175" s="84">
        <v>2278</v>
      </c>
      <c r="F175" s="133">
        <v>332717.40000000002</v>
      </c>
      <c r="G175" s="42">
        <v>100</v>
      </c>
      <c r="H175" s="51">
        <f t="shared" si="29"/>
        <v>332717.40000000002</v>
      </c>
      <c r="I175" s="51">
        <f t="shared" si="28"/>
        <v>0</v>
      </c>
      <c r="J175" s="51">
        <f t="shared" si="30"/>
        <v>146.05680421422301</v>
      </c>
      <c r="K175" s="51">
        <f t="shared" si="31"/>
        <v>753.31228783593144</v>
      </c>
      <c r="L175" s="51">
        <f t="shared" si="32"/>
        <v>1334594.8126589311</v>
      </c>
      <c r="M175" s="51"/>
      <c r="N175" s="203">
        <f t="shared" si="27"/>
        <v>1334594.8126589311</v>
      </c>
      <c r="O175" s="34"/>
      <c r="Q175" s="205"/>
      <c r="R175" s="205"/>
    </row>
    <row r="176" spans="1:18" s="32" customFormat="1" x14ac:dyDescent="0.25">
      <c r="A176" s="36"/>
      <c r="B176" s="52" t="s">
        <v>111</v>
      </c>
      <c r="C176" s="36">
        <v>4</v>
      </c>
      <c r="D176" s="56">
        <v>48.502000000000002</v>
      </c>
      <c r="E176" s="84">
        <v>3232</v>
      </c>
      <c r="F176" s="133">
        <v>931072.9</v>
      </c>
      <c r="G176" s="42">
        <v>100</v>
      </c>
      <c r="H176" s="51">
        <f t="shared" si="29"/>
        <v>931072.9</v>
      </c>
      <c r="I176" s="51">
        <f t="shared" si="28"/>
        <v>0</v>
      </c>
      <c r="J176" s="51">
        <f t="shared" si="30"/>
        <v>288.07948638613863</v>
      </c>
      <c r="K176" s="51">
        <f t="shared" si="31"/>
        <v>611.28960566401588</v>
      </c>
      <c r="L176" s="51">
        <f t="shared" si="32"/>
        <v>1288696.8522617128</v>
      </c>
      <c r="M176" s="51"/>
      <c r="N176" s="203">
        <f t="shared" si="27"/>
        <v>1288696.8522617128</v>
      </c>
      <c r="O176" s="34"/>
      <c r="Q176" s="205"/>
      <c r="R176" s="205"/>
    </row>
    <row r="177" spans="1:18" s="32" customFormat="1" x14ac:dyDescent="0.25">
      <c r="A177" s="36"/>
      <c r="B177" s="52" t="s">
        <v>749</v>
      </c>
      <c r="C177" s="36">
        <v>4</v>
      </c>
      <c r="D177" s="56">
        <v>18.323800000000002</v>
      </c>
      <c r="E177" s="84">
        <v>956</v>
      </c>
      <c r="F177" s="133">
        <v>704264.8</v>
      </c>
      <c r="G177" s="42">
        <v>100</v>
      </c>
      <c r="H177" s="51">
        <f t="shared" si="29"/>
        <v>704264.8</v>
      </c>
      <c r="I177" s="51">
        <f t="shared" si="28"/>
        <v>0</v>
      </c>
      <c r="J177" s="51">
        <f t="shared" si="30"/>
        <v>736.6786610878662</v>
      </c>
      <c r="K177" s="51">
        <f t="shared" si="31"/>
        <v>162.69043096228825</v>
      </c>
      <c r="L177" s="51">
        <f t="shared" si="32"/>
        <v>372820.89894452639</v>
      </c>
      <c r="M177" s="51"/>
      <c r="N177" s="203">
        <f t="shared" si="27"/>
        <v>372820.89894452639</v>
      </c>
      <c r="O177" s="34"/>
      <c r="Q177" s="205"/>
      <c r="R177" s="205"/>
    </row>
    <row r="178" spans="1:18" s="32" customFormat="1" x14ac:dyDescent="0.25">
      <c r="A178" s="36"/>
      <c r="B178" s="52" t="s">
        <v>112</v>
      </c>
      <c r="C178" s="36">
        <v>4</v>
      </c>
      <c r="D178" s="56">
        <v>37.853900000000003</v>
      </c>
      <c r="E178" s="84">
        <v>1801</v>
      </c>
      <c r="F178" s="133">
        <v>704379.3</v>
      </c>
      <c r="G178" s="42">
        <v>100</v>
      </c>
      <c r="H178" s="51">
        <f t="shared" si="29"/>
        <v>704379.3</v>
      </c>
      <c r="I178" s="51">
        <f t="shared" si="28"/>
        <v>0</v>
      </c>
      <c r="J178" s="51">
        <f t="shared" si="30"/>
        <v>391.10455302609665</v>
      </c>
      <c r="K178" s="51">
        <f t="shared" si="31"/>
        <v>508.2645390240578</v>
      </c>
      <c r="L178" s="51">
        <f t="shared" si="32"/>
        <v>955834.6652024386</v>
      </c>
      <c r="M178" s="51"/>
      <c r="N178" s="203">
        <f t="shared" si="27"/>
        <v>955834.6652024386</v>
      </c>
      <c r="O178" s="34"/>
      <c r="Q178" s="205"/>
      <c r="R178" s="205"/>
    </row>
    <row r="179" spans="1:18" s="32" customFormat="1" x14ac:dyDescent="0.25">
      <c r="A179" s="36"/>
      <c r="B179" s="52" t="s">
        <v>113</v>
      </c>
      <c r="C179" s="36">
        <v>4</v>
      </c>
      <c r="D179" s="56">
        <v>68.959999999999994</v>
      </c>
      <c r="E179" s="84">
        <v>4223</v>
      </c>
      <c r="F179" s="133">
        <v>1117768.3999999999</v>
      </c>
      <c r="G179" s="42">
        <v>100</v>
      </c>
      <c r="H179" s="51">
        <f t="shared" si="29"/>
        <v>1117768.3999999999</v>
      </c>
      <c r="I179" s="51">
        <f t="shared" si="28"/>
        <v>0</v>
      </c>
      <c r="J179" s="51">
        <f t="shared" si="30"/>
        <v>264.68586313047592</v>
      </c>
      <c r="K179" s="51">
        <f t="shared" si="31"/>
        <v>634.68322891967853</v>
      </c>
      <c r="L179" s="51">
        <f t="shared" si="32"/>
        <v>1505701.9467843673</v>
      </c>
      <c r="M179" s="51"/>
      <c r="N179" s="203">
        <f t="shared" si="27"/>
        <v>1505701.9467843673</v>
      </c>
      <c r="O179" s="34"/>
      <c r="Q179" s="205"/>
      <c r="R179" s="205"/>
    </row>
    <row r="180" spans="1:18" s="32" customFormat="1" x14ac:dyDescent="0.25">
      <c r="A180" s="36"/>
      <c r="B180" s="52" t="s">
        <v>750</v>
      </c>
      <c r="C180" s="36">
        <v>4</v>
      </c>
      <c r="D180" s="56">
        <v>23.719200000000001</v>
      </c>
      <c r="E180" s="84">
        <v>987</v>
      </c>
      <c r="F180" s="133">
        <v>235785.5</v>
      </c>
      <c r="G180" s="42">
        <v>100</v>
      </c>
      <c r="H180" s="51">
        <f t="shared" si="29"/>
        <v>235785.5</v>
      </c>
      <c r="I180" s="51">
        <f t="shared" si="28"/>
        <v>0</v>
      </c>
      <c r="J180" s="51">
        <f t="shared" si="30"/>
        <v>238.89108409321176</v>
      </c>
      <c r="K180" s="51">
        <f t="shared" si="31"/>
        <v>660.47800795694275</v>
      </c>
      <c r="L180" s="51">
        <f t="shared" si="32"/>
        <v>992398.68652475672</v>
      </c>
      <c r="M180" s="51"/>
      <c r="N180" s="203">
        <f t="shared" si="27"/>
        <v>992398.68652475672</v>
      </c>
      <c r="O180" s="34"/>
      <c r="Q180" s="205"/>
      <c r="R180" s="205"/>
    </row>
    <row r="181" spans="1:18" s="32" customFormat="1" x14ac:dyDescent="0.25">
      <c r="A181" s="36"/>
      <c r="B181" s="52" t="s">
        <v>114</v>
      </c>
      <c r="C181" s="36">
        <v>4</v>
      </c>
      <c r="D181" s="56">
        <v>39.612299999999998</v>
      </c>
      <c r="E181" s="84">
        <v>2659</v>
      </c>
      <c r="F181" s="133">
        <v>1117562.2</v>
      </c>
      <c r="G181" s="42">
        <v>100</v>
      </c>
      <c r="H181" s="51">
        <f t="shared" si="29"/>
        <v>1117562.2</v>
      </c>
      <c r="I181" s="51">
        <f t="shared" si="28"/>
        <v>0</v>
      </c>
      <c r="J181" s="51">
        <f t="shared" si="30"/>
        <v>420.29417074088002</v>
      </c>
      <c r="K181" s="51">
        <f t="shared" si="31"/>
        <v>479.07492130927443</v>
      </c>
      <c r="L181" s="51">
        <f t="shared" si="32"/>
        <v>1030622.9365482158</v>
      </c>
      <c r="M181" s="51"/>
      <c r="N181" s="203">
        <f t="shared" si="27"/>
        <v>1030622.9365482158</v>
      </c>
      <c r="O181" s="34"/>
      <c r="Q181" s="205"/>
      <c r="R181" s="205"/>
    </row>
    <row r="182" spans="1:18" s="32" customFormat="1" x14ac:dyDescent="0.25">
      <c r="A182" s="36"/>
      <c r="B182" s="52" t="s">
        <v>115</v>
      </c>
      <c r="C182" s="36">
        <v>4</v>
      </c>
      <c r="D182" s="56">
        <v>14.54</v>
      </c>
      <c r="E182" s="84">
        <v>1514</v>
      </c>
      <c r="F182" s="133">
        <v>470689.3</v>
      </c>
      <c r="G182" s="42">
        <v>100</v>
      </c>
      <c r="H182" s="51">
        <f t="shared" si="29"/>
        <v>470689.3</v>
      </c>
      <c r="I182" s="51">
        <f t="shared" si="28"/>
        <v>0</v>
      </c>
      <c r="J182" s="51">
        <f t="shared" si="30"/>
        <v>310.89121532364595</v>
      </c>
      <c r="K182" s="51">
        <f t="shared" si="31"/>
        <v>588.4778767265085</v>
      </c>
      <c r="L182" s="51">
        <f t="shared" si="32"/>
        <v>938864.80448418518</v>
      </c>
      <c r="M182" s="51"/>
      <c r="N182" s="203">
        <f t="shared" si="27"/>
        <v>938864.80448418518</v>
      </c>
      <c r="O182" s="34"/>
      <c r="Q182" s="205"/>
      <c r="R182" s="205"/>
    </row>
    <row r="183" spans="1:18" s="32" customFormat="1" x14ac:dyDescent="0.25">
      <c r="A183" s="36"/>
      <c r="B183" s="52" t="s">
        <v>116</v>
      </c>
      <c r="C183" s="36">
        <v>4</v>
      </c>
      <c r="D183" s="56">
        <v>48.664899999999996</v>
      </c>
      <c r="E183" s="84">
        <v>2941</v>
      </c>
      <c r="F183" s="133">
        <v>2337564.2999999998</v>
      </c>
      <c r="G183" s="42">
        <v>100</v>
      </c>
      <c r="H183" s="51">
        <f t="shared" si="29"/>
        <v>2337564.2999999998</v>
      </c>
      <c r="I183" s="51">
        <f t="shared" si="28"/>
        <v>0</v>
      </c>
      <c r="J183" s="51">
        <f t="shared" si="30"/>
        <v>794.81955117307029</v>
      </c>
      <c r="K183" s="51">
        <f t="shared" si="31"/>
        <v>104.54954087708415</v>
      </c>
      <c r="L183" s="51">
        <f t="shared" si="32"/>
        <v>645601.45749103418</v>
      </c>
      <c r="M183" s="51"/>
      <c r="N183" s="203">
        <f t="shared" si="27"/>
        <v>645601.45749103418</v>
      </c>
      <c r="O183" s="34"/>
      <c r="Q183" s="205"/>
      <c r="R183" s="205"/>
    </row>
    <row r="184" spans="1:18" s="32" customFormat="1" x14ac:dyDescent="0.25">
      <c r="A184" s="36"/>
      <c r="B184" s="52" t="s">
        <v>117</v>
      </c>
      <c r="C184" s="36">
        <v>4</v>
      </c>
      <c r="D184" s="56">
        <v>32.5428</v>
      </c>
      <c r="E184" s="84">
        <v>1503</v>
      </c>
      <c r="F184" s="133">
        <v>448451.7</v>
      </c>
      <c r="G184" s="42">
        <v>100</v>
      </c>
      <c r="H184" s="51">
        <f t="shared" si="29"/>
        <v>448451.7</v>
      </c>
      <c r="I184" s="51">
        <f t="shared" si="28"/>
        <v>0</v>
      </c>
      <c r="J184" s="51">
        <f t="shared" si="30"/>
        <v>298.37105788423156</v>
      </c>
      <c r="K184" s="51">
        <f t="shared" si="31"/>
        <v>600.99803416592295</v>
      </c>
      <c r="L184" s="51">
        <f t="shared" si="32"/>
        <v>1013194.7217864391</v>
      </c>
      <c r="M184" s="51"/>
      <c r="N184" s="203">
        <f t="shared" si="27"/>
        <v>1013194.7217864391</v>
      </c>
      <c r="O184" s="34"/>
      <c r="Q184" s="205"/>
      <c r="R184" s="205"/>
    </row>
    <row r="185" spans="1:18" s="32" customFormat="1" x14ac:dyDescent="0.25">
      <c r="A185" s="36"/>
      <c r="B185" s="52" t="s">
        <v>118</v>
      </c>
      <c r="C185" s="36">
        <v>4</v>
      </c>
      <c r="D185" s="56">
        <v>18.128499999999999</v>
      </c>
      <c r="E185" s="84">
        <v>1507</v>
      </c>
      <c r="F185" s="133">
        <v>408888.8</v>
      </c>
      <c r="G185" s="42">
        <v>100</v>
      </c>
      <c r="H185" s="51">
        <f t="shared" si="29"/>
        <v>408888.8</v>
      </c>
      <c r="I185" s="51">
        <f t="shared" si="28"/>
        <v>0</v>
      </c>
      <c r="J185" s="51">
        <f t="shared" si="30"/>
        <v>271.32634372926344</v>
      </c>
      <c r="K185" s="51">
        <f t="shared" si="31"/>
        <v>628.04274832089095</v>
      </c>
      <c r="L185" s="51">
        <f t="shared" si="32"/>
        <v>997604.75360224489</v>
      </c>
      <c r="M185" s="51"/>
      <c r="N185" s="203">
        <f t="shared" si="27"/>
        <v>997604.75360224489</v>
      </c>
      <c r="O185" s="34"/>
      <c r="Q185" s="205"/>
      <c r="R185" s="205"/>
    </row>
    <row r="186" spans="1:18" s="32" customFormat="1" x14ac:dyDescent="0.25">
      <c r="A186" s="36"/>
      <c r="B186" s="52" t="s">
        <v>751</v>
      </c>
      <c r="C186" s="36">
        <v>4</v>
      </c>
      <c r="D186" s="56">
        <v>44.192900000000002</v>
      </c>
      <c r="E186" s="84">
        <v>2113</v>
      </c>
      <c r="F186" s="133">
        <v>283261</v>
      </c>
      <c r="G186" s="42">
        <v>100</v>
      </c>
      <c r="H186" s="51">
        <f t="shared" si="29"/>
        <v>283261</v>
      </c>
      <c r="I186" s="51">
        <f t="shared" si="28"/>
        <v>0</v>
      </c>
      <c r="J186" s="51">
        <f t="shared" si="30"/>
        <v>134.05631803123521</v>
      </c>
      <c r="K186" s="51">
        <f t="shared" si="31"/>
        <v>765.3127740189193</v>
      </c>
      <c r="L186" s="51">
        <f t="shared" si="32"/>
        <v>1323586.1170024162</v>
      </c>
      <c r="M186" s="51"/>
      <c r="N186" s="203">
        <f t="shared" si="27"/>
        <v>1323586.1170024162</v>
      </c>
      <c r="O186" s="34"/>
      <c r="Q186" s="205"/>
      <c r="R186" s="205"/>
    </row>
    <row r="187" spans="1:18" s="32" customFormat="1" x14ac:dyDescent="0.25">
      <c r="A187" s="36"/>
      <c r="B187" s="52" t="s">
        <v>752</v>
      </c>
      <c r="C187" s="36">
        <v>4</v>
      </c>
      <c r="D187" s="56">
        <v>23.693400000000004</v>
      </c>
      <c r="E187" s="84">
        <v>920</v>
      </c>
      <c r="F187" s="133">
        <v>177260</v>
      </c>
      <c r="G187" s="42">
        <v>100</v>
      </c>
      <c r="H187" s="51">
        <f t="shared" si="29"/>
        <v>177260</v>
      </c>
      <c r="I187" s="51">
        <f t="shared" si="28"/>
        <v>0</v>
      </c>
      <c r="J187" s="51">
        <f t="shared" si="30"/>
        <v>192.67391304347825</v>
      </c>
      <c r="K187" s="51">
        <f t="shared" si="31"/>
        <v>706.6951790066762</v>
      </c>
      <c r="L187" s="51">
        <f t="shared" si="32"/>
        <v>1039686.6276276869</v>
      </c>
      <c r="M187" s="51"/>
      <c r="N187" s="203">
        <f t="shared" si="27"/>
        <v>1039686.6276276869</v>
      </c>
      <c r="O187" s="34"/>
      <c r="Q187" s="205"/>
      <c r="R187" s="205"/>
    </row>
    <row r="188" spans="1:18" s="32" customFormat="1" x14ac:dyDescent="0.25">
      <c r="A188" s="36"/>
      <c r="B188" s="52" t="s">
        <v>119</v>
      </c>
      <c r="C188" s="36">
        <v>4</v>
      </c>
      <c r="D188" s="56">
        <v>21.2636</v>
      </c>
      <c r="E188" s="84">
        <v>1206</v>
      </c>
      <c r="F188" s="133">
        <v>379689</v>
      </c>
      <c r="G188" s="42">
        <v>100</v>
      </c>
      <c r="H188" s="51">
        <f t="shared" si="29"/>
        <v>379689</v>
      </c>
      <c r="I188" s="51">
        <f t="shared" si="28"/>
        <v>0</v>
      </c>
      <c r="J188" s="51">
        <f t="shared" si="30"/>
        <v>314.83333333333331</v>
      </c>
      <c r="K188" s="51">
        <f t="shared" si="31"/>
        <v>584.53575871682119</v>
      </c>
      <c r="L188" s="51">
        <f t="shared" si="32"/>
        <v>919474.00620192871</v>
      </c>
      <c r="M188" s="51"/>
      <c r="N188" s="203">
        <f t="shared" si="27"/>
        <v>919474.00620192871</v>
      </c>
      <c r="O188" s="34"/>
      <c r="Q188" s="205"/>
      <c r="R188" s="205"/>
    </row>
    <row r="189" spans="1:18" s="32" customFormat="1" x14ac:dyDescent="0.25">
      <c r="A189" s="36"/>
      <c r="B189" s="52" t="s">
        <v>120</v>
      </c>
      <c r="C189" s="36">
        <v>4</v>
      </c>
      <c r="D189" s="56">
        <v>25.954899999999999</v>
      </c>
      <c r="E189" s="84">
        <v>1845</v>
      </c>
      <c r="F189" s="133">
        <v>437836.7</v>
      </c>
      <c r="G189" s="42">
        <v>100</v>
      </c>
      <c r="H189" s="51">
        <f t="shared" si="29"/>
        <v>437836.7</v>
      </c>
      <c r="I189" s="51">
        <f t="shared" si="28"/>
        <v>0</v>
      </c>
      <c r="J189" s="51">
        <f t="shared" si="30"/>
        <v>237.309864498645</v>
      </c>
      <c r="K189" s="51">
        <f t="shared" si="31"/>
        <v>662.05922755150948</v>
      </c>
      <c r="L189" s="51">
        <f t="shared" si="32"/>
        <v>1105738.4355225605</v>
      </c>
      <c r="M189" s="51"/>
      <c r="N189" s="203">
        <f t="shared" si="27"/>
        <v>1105738.4355225605</v>
      </c>
      <c r="O189" s="34"/>
      <c r="Q189" s="205"/>
      <c r="R189" s="205"/>
    </row>
    <row r="190" spans="1:18" s="32" customFormat="1" x14ac:dyDescent="0.25">
      <c r="A190" s="36"/>
      <c r="B190" s="52" t="s">
        <v>121</v>
      </c>
      <c r="C190" s="36">
        <v>4</v>
      </c>
      <c r="D190" s="56">
        <v>44.142299999999999</v>
      </c>
      <c r="E190" s="84">
        <v>2608</v>
      </c>
      <c r="F190" s="133">
        <v>719494.5</v>
      </c>
      <c r="G190" s="42">
        <v>100</v>
      </c>
      <c r="H190" s="51">
        <f t="shared" si="29"/>
        <v>719494.5</v>
      </c>
      <c r="I190" s="51">
        <f t="shared" si="28"/>
        <v>0</v>
      </c>
      <c r="J190" s="51">
        <f t="shared" si="30"/>
        <v>275.87979294478527</v>
      </c>
      <c r="K190" s="51">
        <f t="shared" si="31"/>
        <v>623.48929910536913</v>
      </c>
      <c r="L190" s="51">
        <f t="shared" si="32"/>
        <v>1213089.0648491618</v>
      </c>
      <c r="M190" s="51"/>
      <c r="N190" s="203">
        <f t="shared" si="27"/>
        <v>1213089.0648491618</v>
      </c>
      <c r="O190" s="34"/>
      <c r="Q190" s="205"/>
      <c r="R190" s="205"/>
    </row>
    <row r="191" spans="1:18" s="32" customFormat="1" x14ac:dyDescent="0.25">
      <c r="A191" s="36"/>
      <c r="B191" s="52" t="s">
        <v>122</v>
      </c>
      <c r="C191" s="36">
        <v>4</v>
      </c>
      <c r="D191" s="56">
        <v>25.907800000000002</v>
      </c>
      <c r="E191" s="84">
        <v>1132</v>
      </c>
      <c r="F191" s="133">
        <v>228468.4</v>
      </c>
      <c r="G191" s="42">
        <v>100</v>
      </c>
      <c r="H191" s="51">
        <f t="shared" si="29"/>
        <v>228468.4</v>
      </c>
      <c r="I191" s="51">
        <f t="shared" si="28"/>
        <v>0</v>
      </c>
      <c r="J191" s="51">
        <f t="shared" si="30"/>
        <v>201.82720848056536</v>
      </c>
      <c r="K191" s="51">
        <f t="shared" si="31"/>
        <v>697.54188356958912</v>
      </c>
      <c r="L191" s="51">
        <f t="shared" si="32"/>
        <v>1061829.9135896622</v>
      </c>
      <c r="M191" s="51"/>
      <c r="N191" s="203">
        <f t="shared" si="27"/>
        <v>1061829.9135896622</v>
      </c>
      <c r="O191" s="34"/>
      <c r="Q191" s="205"/>
      <c r="R191" s="205"/>
    </row>
    <row r="192" spans="1:18" s="32" customFormat="1" x14ac:dyDescent="0.25">
      <c r="A192" s="36"/>
      <c r="B192" s="52" t="s">
        <v>753</v>
      </c>
      <c r="C192" s="36">
        <v>4</v>
      </c>
      <c r="D192" s="56">
        <v>34.5657</v>
      </c>
      <c r="E192" s="84">
        <v>1488</v>
      </c>
      <c r="F192" s="133">
        <v>481361.6</v>
      </c>
      <c r="G192" s="42">
        <v>100</v>
      </c>
      <c r="H192" s="51">
        <f t="shared" si="29"/>
        <v>481361.6</v>
      </c>
      <c r="I192" s="51">
        <f t="shared" si="28"/>
        <v>0</v>
      </c>
      <c r="J192" s="51">
        <f t="shared" si="30"/>
        <v>323.49569892473119</v>
      </c>
      <c r="K192" s="51">
        <f t="shared" si="31"/>
        <v>575.87339312542326</v>
      </c>
      <c r="L192" s="51">
        <f t="shared" si="32"/>
        <v>988025.75154222385</v>
      </c>
      <c r="M192" s="51"/>
      <c r="N192" s="203">
        <f t="shared" si="27"/>
        <v>988025.75154222385</v>
      </c>
      <c r="O192" s="34"/>
      <c r="Q192" s="205"/>
      <c r="R192" s="205"/>
    </row>
    <row r="193" spans="1:18" s="32" customFormat="1" x14ac:dyDescent="0.25">
      <c r="A193" s="36"/>
      <c r="B193" s="52"/>
      <c r="C193" s="36"/>
      <c r="D193" s="56">
        <v>0</v>
      </c>
      <c r="E193" s="86"/>
      <c r="F193" s="33"/>
      <c r="G193" s="42"/>
      <c r="H193" s="43"/>
      <c r="I193" s="43"/>
      <c r="J193" s="33"/>
      <c r="K193" s="51"/>
      <c r="L193" s="51"/>
      <c r="M193" s="51"/>
      <c r="N193" s="203"/>
      <c r="O193" s="34"/>
      <c r="Q193" s="205"/>
      <c r="R193" s="205"/>
    </row>
    <row r="194" spans="1:18" s="32" customFormat="1" x14ac:dyDescent="0.25">
      <c r="A194" s="31" t="s">
        <v>123</v>
      </c>
      <c r="B194" s="44" t="s">
        <v>2</v>
      </c>
      <c r="C194" s="45"/>
      <c r="D194" s="3">
        <v>753.54510000000005</v>
      </c>
      <c r="E194" s="87">
        <f>E195</f>
        <v>69566</v>
      </c>
      <c r="F194" s="38"/>
      <c r="G194" s="42"/>
      <c r="H194" s="38">
        <f>H196</f>
        <v>5882620.4249999998</v>
      </c>
      <c r="I194" s="38">
        <f>I196</f>
        <v>-5882620.4249999998</v>
      </c>
      <c r="J194" s="38"/>
      <c r="K194" s="51"/>
      <c r="L194" s="51"/>
      <c r="M194" s="47">
        <f>M196</f>
        <v>34575121.18869248</v>
      </c>
      <c r="N194" s="201">
        <f t="shared" si="27"/>
        <v>34575121.18869248</v>
      </c>
      <c r="O194" s="34"/>
      <c r="Q194" s="205"/>
      <c r="R194" s="205"/>
    </row>
    <row r="195" spans="1:18" s="32" customFormat="1" x14ac:dyDescent="0.25">
      <c r="A195" s="31" t="s">
        <v>123</v>
      </c>
      <c r="B195" s="44" t="s">
        <v>3</v>
      </c>
      <c r="C195" s="45"/>
      <c r="D195" s="3">
        <v>753.54510000000005</v>
      </c>
      <c r="E195" s="87">
        <f>SUM(E197:E224)</f>
        <v>69566</v>
      </c>
      <c r="F195" s="38">
        <f>SUM(F197:F224)</f>
        <v>36293176.200000003</v>
      </c>
      <c r="G195" s="42"/>
      <c r="H195" s="38">
        <f>SUM(H197:H224)</f>
        <v>24527935.350000001</v>
      </c>
      <c r="I195" s="38">
        <f>SUM(I197:I224)</f>
        <v>11765240.85</v>
      </c>
      <c r="J195" s="38"/>
      <c r="K195" s="51"/>
      <c r="L195" s="38">
        <f>SUM(L197:L224)</f>
        <v>32783749.105129428</v>
      </c>
      <c r="M195" s="51"/>
      <c r="N195" s="201">
        <f t="shared" si="27"/>
        <v>32783749.105129428</v>
      </c>
      <c r="O195" s="34"/>
      <c r="Q195" s="205"/>
      <c r="R195" s="205"/>
    </row>
    <row r="196" spans="1:18" s="32" customFormat="1" x14ac:dyDescent="0.25">
      <c r="A196" s="36"/>
      <c r="B196" s="52" t="s">
        <v>26</v>
      </c>
      <c r="C196" s="36">
        <v>2</v>
      </c>
      <c r="D196" s="56">
        <v>0</v>
      </c>
      <c r="E196" s="88"/>
      <c r="F196" s="51"/>
      <c r="G196" s="42">
        <v>25</v>
      </c>
      <c r="H196" s="51">
        <f>F201*G196/100</f>
        <v>5882620.4249999998</v>
      </c>
      <c r="I196" s="51">
        <f t="shared" ref="I196:I224" si="33">F196-H196</f>
        <v>-5882620.4249999998</v>
      </c>
      <c r="J196" s="51"/>
      <c r="K196" s="51"/>
      <c r="L196" s="51"/>
      <c r="M196" s="51">
        <f>($L$7*$L$8*E194/$L$10)+($L$7*$L$9*D194/$L$11)</f>
        <v>34575121.18869248</v>
      </c>
      <c r="N196" s="203">
        <f t="shared" si="27"/>
        <v>34575121.18869248</v>
      </c>
      <c r="O196" s="34"/>
      <c r="Q196" s="205"/>
      <c r="R196" s="205"/>
    </row>
    <row r="197" spans="1:18" s="32" customFormat="1" x14ac:dyDescent="0.25">
      <c r="A197" s="36"/>
      <c r="B197" s="52" t="s">
        <v>124</v>
      </c>
      <c r="C197" s="36">
        <v>4</v>
      </c>
      <c r="D197" s="56">
        <v>15.2896</v>
      </c>
      <c r="E197" s="84">
        <v>1728</v>
      </c>
      <c r="F197" s="134">
        <v>380112.7</v>
      </c>
      <c r="G197" s="42">
        <v>100</v>
      </c>
      <c r="H197" s="51">
        <f t="shared" ref="H197:H224" si="34">F197*G197/100</f>
        <v>380112.7</v>
      </c>
      <c r="I197" s="51">
        <f t="shared" si="33"/>
        <v>0</v>
      </c>
      <c r="J197" s="51">
        <f t="shared" ref="J197:J224" si="35">F197/E197</f>
        <v>219.97262731481482</v>
      </c>
      <c r="K197" s="51">
        <f t="shared" ref="K197:K224" si="36">$J$11*$J$19-J197</f>
        <v>679.39646473533958</v>
      </c>
      <c r="L197" s="51">
        <f t="shared" ref="L197:L224" si="37">IF(K197&gt;0,$J$7*$J$8*(K197/$K$19),0)+$J$7*$J$9*(E197/$E$19)+$J$7*$J$10*(D197/$D$19)</f>
        <v>1076465.2170945257</v>
      </c>
      <c r="M197" s="51"/>
      <c r="N197" s="203">
        <f t="shared" si="27"/>
        <v>1076465.2170945257</v>
      </c>
      <c r="O197" s="34"/>
      <c r="Q197" s="205"/>
      <c r="R197" s="205"/>
    </row>
    <row r="198" spans="1:18" s="32" customFormat="1" x14ac:dyDescent="0.25">
      <c r="A198" s="36"/>
      <c r="B198" s="52" t="s">
        <v>125</v>
      </c>
      <c r="C198" s="36">
        <v>4</v>
      </c>
      <c r="D198" s="56">
        <v>59.804700000000004</v>
      </c>
      <c r="E198" s="84">
        <v>3132</v>
      </c>
      <c r="F198" s="134">
        <v>806956.5</v>
      </c>
      <c r="G198" s="42">
        <v>100</v>
      </c>
      <c r="H198" s="51">
        <f t="shared" si="34"/>
        <v>806956.5</v>
      </c>
      <c r="I198" s="51">
        <f t="shared" si="33"/>
        <v>0</v>
      </c>
      <c r="J198" s="51">
        <f t="shared" si="35"/>
        <v>257.64894636015327</v>
      </c>
      <c r="K198" s="51">
        <f t="shared" si="36"/>
        <v>641.72014569000112</v>
      </c>
      <c r="L198" s="51">
        <f t="shared" si="37"/>
        <v>1351186.824416328</v>
      </c>
      <c r="M198" s="51"/>
      <c r="N198" s="203">
        <f t="shared" si="27"/>
        <v>1351186.824416328</v>
      </c>
      <c r="O198" s="34"/>
      <c r="Q198" s="205"/>
      <c r="R198" s="205"/>
    </row>
    <row r="199" spans="1:18" s="32" customFormat="1" x14ac:dyDescent="0.25">
      <c r="A199" s="36"/>
      <c r="B199" s="52" t="s">
        <v>126</v>
      </c>
      <c r="C199" s="36">
        <v>4</v>
      </c>
      <c r="D199" s="56">
        <v>15.4596</v>
      </c>
      <c r="E199" s="84">
        <v>982</v>
      </c>
      <c r="F199" s="134">
        <v>176046.2</v>
      </c>
      <c r="G199" s="42">
        <v>100</v>
      </c>
      <c r="H199" s="51">
        <f t="shared" si="34"/>
        <v>176046.2</v>
      </c>
      <c r="I199" s="51">
        <f t="shared" si="33"/>
        <v>0</v>
      </c>
      <c r="J199" s="51">
        <f t="shared" si="35"/>
        <v>179.27311608961304</v>
      </c>
      <c r="K199" s="51">
        <f t="shared" si="36"/>
        <v>720.09597596054141</v>
      </c>
      <c r="L199" s="51">
        <f t="shared" si="37"/>
        <v>1035554.6880373504</v>
      </c>
      <c r="M199" s="51"/>
      <c r="N199" s="203">
        <f t="shared" si="27"/>
        <v>1035554.6880373504</v>
      </c>
      <c r="O199" s="34"/>
      <c r="Q199" s="205"/>
      <c r="R199" s="205"/>
    </row>
    <row r="200" spans="1:18" s="32" customFormat="1" x14ac:dyDescent="0.25">
      <c r="A200" s="36"/>
      <c r="B200" s="52" t="s">
        <v>127</v>
      </c>
      <c r="C200" s="36">
        <v>4</v>
      </c>
      <c r="D200" s="56">
        <v>11.678699999999999</v>
      </c>
      <c r="E200" s="84">
        <v>956</v>
      </c>
      <c r="F200" s="134">
        <v>89099.5</v>
      </c>
      <c r="G200" s="42">
        <v>100</v>
      </c>
      <c r="H200" s="51">
        <f t="shared" si="34"/>
        <v>89099.5</v>
      </c>
      <c r="I200" s="51">
        <f t="shared" si="33"/>
        <v>0</v>
      </c>
      <c r="J200" s="51">
        <f t="shared" si="35"/>
        <v>93.200313807531387</v>
      </c>
      <c r="K200" s="51">
        <f t="shared" si="36"/>
        <v>806.16877824262303</v>
      </c>
      <c r="L200" s="51">
        <f t="shared" si="37"/>
        <v>1123012.9956034226</v>
      </c>
      <c r="M200" s="51"/>
      <c r="N200" s="203">
        <f t="shared" si="27"/>
        <v>1123012.9956034226</v>
      </c>
      <c r="O200" s="34"/>
      <c r="Q200" s="205"/>
      <c r="R200" s="205"/>
    </row>
    <row r="201" spans="1:18" s="32" customFormat="1" x14ac:dyDescent="0.25">
      <c r="A201" s="36"/>
      <c r="B201" s="52" t="s">
        <v>123</v>
      </c>
      <c r="C201" s="36">
        <v>3</v>
      </c>
      <c r="D201" s="56">
        <v>42.328599999999994</v>
      </c>
      <c r="E201" s="84">
        <v>14250</v>
      </c>
      <c r="F201" s="134">
        <v>23530481.699999999</v>
      </c>
      <c r="G201" s="42">
        <v>50</v>
      </c>
      <c r="H201" s="51">
        <f t="shared" si="34"/>
        <v>11765240.85</v>
      </c>
      <c r="I201" s="51">
        <f t="shared" si="33"/>
        <v>11765240.85</v>
      </c>
      <c r="J201" s="51">
        <f t="shared" si="35"/>
        <v>1651.2618736842105</v>
      </c>
      <c r="K201" s="51">
        <f t="shared" si="36"/>
        <v>-751.89278163405606</v>
      </c>
      <c r="L201" s="51">
        <f t="shared" si="37"/>
        <v>1868364.1924644678</v>
      </c>
      <c r="M201" s="51"/>
      <c r="N201" s="203">
        <f t="shared" si="27"/>
        <v>1868364.1924644678</v>
      </c>
      <c r="O201" s="34"/>
      <c r="Q201" s="205"/>
      <c r="R201" s="205"/>
    </row>
    <row r="202" spans="1:18" s="32" customFormat="1" x14ac:dyDescent="0.25">
      <c r="A202" s="36"/>
      <c r="B202" s="52" t="s">
        <v>128</v>
      </c>
      <c r="C202" s="36">
        <v>4</v>
      </c>
      <c r="D202" s="56">
        <v>31.614599999999999</v>
      </c>
      <c r="E202" s="84">
        <v>1281</v>
      </c>
      <c r="F202" s="134">
        <v>206597.2</v>
      </c>
      <c r="G202" s="42">
        <v>100</v>
      </c>
      <c r="H202" s="51">
        <f t="shared" si="34"/>
        <v>206597.2</v>
      </c>
      <c r="I202" s="51">
        <f t="shared" si="33"/>
        <v>0</v>
      </c>
      <c r="J202" s="51">
        <f t="shared" si="35"/>
        <v>161.27806401249026</v>
      </c>
      <c r="K202" s="51">
        <f t="shared" si="36"/>
        <v>738.09102803766416</v>
      </c>
      <c r="L202" s="51">
        <f t="shared" si="37"/>
        <v>1147778.719878121</v>
      </c>
      <c r="M202" s="51"/>
      <c r="N202" s="203">
        <f t="shared" si="27"/>
        <v>1147778.719878121</v>
      </c>
      <c r="O202" s="34"/>
      <c r="Q202" s="205"/>
      <c r="R202" s="205"/>
    </row>
    <row r="203" spans="1:18" s="32" customFormat="1" x14ac:dyDescent="0.25">
      <c r="A203" s="36"/>
      <c r="B203" s="52" t="s">
        <v>129</v>
      </c>
      <c r="C203" s="36">
        <v>4</v>
      </c>
      <c r="D203" s="56">
        <v>10.417100000000001</v>
      </c>
      <c r="E203" s="84">
        <v>638</v>
      </c>
      <c r="F203" s="134">
        <v>128628</v>
      </c>
      <c r="G203" s="42">
        <v>100</v>
      </c>
      <c r="H203" s="51">
        <f t="shared" si="34"/>
        <v>128628</v>
      </c>
      <c r="I203" s="51">
        <f t="shared" si="33"/>
        <v>0</v>
      </c>
      <c r="J203" s="51">
        <f t="shared" si="35"/>
        <v>201.61128526645768</v>
      </c>
      <c r="K203" s="51">
        <f t="shared" si="36"/>
        <v>697.75780678369676</v>
      </c>
      <c r="L203" s="51">
        <f t="shared" si="37"/>
        <v>950091.21240905276</v>
      </c>
      <c r="M203" s="51"/>
      <c r="N203" s="203">
        <f t="shared" si="27"/>
        <v>950091.21240905276</v>
      </c>
      <c r="O203" s="34"/>
      <c r="Q203" s="205"/>
      <c r="R203" s="205"/>
    </row>
    <row r="204" spans="1:18" s="32" customFormat="1" x14ac:dyDescent="0.25">
      <c r="A204" s="36"/>
      <c r="B204" s="52" t="s">
        <v>754</v>
      </c>
      <c r="C204" s="36">
        <v>4</v>
      </c>
      <c r="D204" s="56">
        <v>38.0578</v>
      </c>
      <c r="E204" s="84">
        <v>2505</v>
      </c>
      <c r="F204" s="134">
        <v>1276558</v>
      </c>
      <c r="G204" s="42">
        <v>100</v>
      </c>
      <c r="H204" s="51">
        <f t="shared" si="34"/>
        <v>1276558</v>
      </c>
      <c r="I204" s="51">
        <f t="shared" si="33"/>
        <v>0</v>
      </c>
      <c r="J204" s="51">
        <f t="shared" si="35"/>
        <v>509.60399201596806</v>
      </c>
      <c r="K204" s="51">
        <f t="shared" si="36"/>
        <v>389.76510003418639</v>
      </c>
      <c r="L204" s="51">
        <f t="shared" si="37"/>
        <v>899509.84393867478</v>
      </c>
      <c r="M204" s="51"/>
      <c r="N204" s="203">
        <f t="shared" si="27"/>
        <v>899509.84393867478</v>
      </c>
      <c r="O204" s="34"/>
      <c r="Q204" s="205"/>
      <c r="R204" s="205"/>
    </row>
    <row r="205" spans="1:18" s="32" customFormat="1" x14ac:dyDescent="0.25">
      <c r="A205" s="36"/>
      <c r="B205" s="52" t="s">
        <v>130</v>
      </c>
      <c r="C205" s="36">
        <v>4</v>
      </c>
      <c r="D205" s="56">
        <v>16.581199999999999</v>
      </c>
      <c r="E205" s="84">
        <v>1326</v>
      </c>
      <c r="F205" s="134">
        <v>261469.9</v>
      </c>
      <c r="G205" s="42">
        <v>100</v>
      </c>
      <c r="H205" s="51">
        <f t="shared" si="34"/>
        <v>261469.9</v>
      </c>
      <c r="I205" s="51">
        <f t="shared" si="33"/>
        <v>0</v>
      </c>
      <c r="J205" s="51">
        <f t="shared" si="35"/>
        <v>197.18695324283559</v>
      </c>
      <c r="K205" s="51">
        <f t="shared" si="36"/>
        <v>702.18213880731889</v>
      </c>
      <c r="L205" s="51">
        <f t="shared" si="37"/>
        <v>1059485.9989655288</v>
      </c>
      <c r="M205" s="51"/>
      <c r="N205" s="203">
        <f t="shared" si="27"/>
        <v>1059485.9989655288</v>
      </c>
      <c r="O205" s="34"/>
      <c r="Q205" s="205"/>
      <c r="R205" s="205"/>
    </row>
    <row r="206" spans="1:18" s="32" customFormat="1" x14ac:dyDescent="0.25">
      <c r="A206" s="36"/>
      <c r="B206" s="52" t="s">
        <v>131</v>
      </c>
      <c r="C206" s="36">
        <v>4</v>
      </c>
      <c r="D206" s="56">
        <v>25.100100000000005</v>
      </c>
      <c r="E206" s="84">
        <v>1640</v>
      </c>
      <c r="F206" s="134">
        <v>308327</v>
      </c>
      <c r="G206" s="42">
        <v>100</v>
      </c>
      <c r="H206" s="51">
        <f t="shared" si="34"/>
        <v>308327</v>
      </c>
      <c r="I206" s="51">
        <f t="shared" si="33"/>
        <v>0</v>
      </c>
      <c r="J206" s="51">
        <f t="shared" si="35"/>
        <v>188.00426829268292</v>
      </c>
      <c r="K206" s="51">
        <f t="shared" si="36"/>
        <v>711.36482375747153</v>
      </c>
      <c r="L206" s="51">
        <f t="shared" si="37"/>
        <v>1137229.3735941437</v>
      </c>
      <c r="M206" s="51"/>
      <c r="N206" s="203">
        <f t="shared" si="27"/>
        <v>1137229.3735941437</v>
      </c>
      <c r="O206" s="34"/>
      <c r="Q206" s="205"/>
      <c r="R206" s="205"/>
    </row>
    <row r="207" spans="1:18" s="32" customFormat="1" x14ac:dyDescent="0.25">
      <c r="A207" s="36"/>
      <c r="B207" s="52" t="s">
        <v>132</v>
      </c>
      <c r="C207" s="36">
        <v>4</v>
      </c>
      <c r="D207" s="56">
        <v>26.023400000000002</v>
      </c>
      <c r="E207" s="84">
        <v>2426</v>
      </c>
      <c r="F207" s="134">
        <v>484373.2</v>
      </c>
      <c r="G207" s="42">
        <v>100</v>
      </c>
      <c r="H207" s="51">
        <f t="shared" si="34"/>
        <v>484373.2</v>
      </c>
      <c r="I207" s="51">
        <f t="shared" si="33"/>
        <v>0</v>
      </c>
      <c r="J207" s="51">
        <f t="shared" si="35"/>
        <v>199.65919208573786</v>
      </c>
      <c r="K207" s="51">
        <f t="shared" si="36"/>
        <v>699.70989996441654</v>
      </c>
      <c r="L207" s="51">
        <f t="shared" si="37"/>
        <v>1221537.7675362858</v>
      </c>
      <c r="M207" s="51"/>
      <c r="N207" s="203">
        <f t="shared" si="27"/>
        <v>1221537.7675362858</v>
      </c>
      <c r="O207" s="34"/>
      <c r="Q207" s="205"/>
      <c r="R207" s="205"/>
    </row>
    <row r="208" spans="1:18" s="32" customFormat="1" x14ac:dyDescent="0.25">
      <c r="A208" s="36"/>
      <c r="B208" s="52" t="s">
        <v>133</v>
      </c>
      <c r="C208" s="36">
        <v>4</v>
      </c>
      <c r="D208" s="56">
        <v>18.456199999999999</v>
      </c>
      <c r="E208" s="84">
        <v>1508</v>
      </c>
      <c r="F208" s="134">
        <v>244270.6</v>
      </c>
      <c r="G208" s="42">
        <v>100</v>
      </c>
      <c r="H208" s="51">
        <f t="shared" si="34"/>
        <v>244270.6</v>
      </c>
      <c r="I208" s="51">
        <f t="shared" si="33"/>
        <v>0</v>
      </c>
      <c r="J208" s="51">
        <f t="shared" si="35"/>
        <v>161.98315649867374</v>
      </c>
      <c r="K208" s="51">
        <f t="shared" si="36"/>
        <v>737.38593555148077</v>
      </c>
      <c r="L208" s="51">
        <f t="shared" si="37"/>
        <v>1130108.8817675039</v>
      </c>
      <c r="M208" s="51"/>
      <c r="N208" s="203">
        <f t="shared" si="27"/>
        <v>1130108.8817675039</v>
      </c>
      <c r="O208" s="34"/>
      <c r="Q208" s="205"/>
      <c r="R208" s="205"/>
    </row>
    <row r="209" spans="1:18" s="32" customFormat="1" x14ac:dyDescent="0.25">
      <c r="A209" s="36"/>
      <c r="B209" s="52" t="s">
        <v>134</v>
      </c>
      <c r="C209" s="36">
        <v>4</v>
      </c>
      <c r="D209" s="56">
        <v>18.093399999999999</v>
      </c>
      <c r="E209" s="84">
        <v>1558</v>
      </c>
      <c r="F209" s="134">
        <v>422366.5</v>
      </c>
      <c r="G209" s="42">
        <v>100</v>
      </c>
      <c r="H209" s="51">
        <f t="shared" si="34"/>
        <v>422366.5</v>
      </c>
      <c r="I209" s="51">
        <f t="shared" si="33"/>
        <v>0</v>
      </c>
      <c r="J209" s="51">
        <f t="shared" si="35"/>
        <v>271.09531450577663</v>
      </c>
      <c r="K209" s="51">
        <f t="shared" si="36"/>
        <v>628.27377754437782</v>
      </c>
      <c r="L209" s="51">
        <f t="shared" si="37"/>
        <v>1003940.5007587012</v>
      </c>
      <c r="M209" s="51"/>
      <c r="N209" s="203">
        <f t="shared" si="27"/>
        <v>1003940.5007587012</v>
      </c>
      <c r="O209" s="34"/>
      <c r="Q209" s="205"/>
      <c r="R209" s="205"/>
    </row>
    <row r="210" spans="1:18" s="32" customFormat="1" x14ac:dyDescent="0.25">
      <c r="A210" s="36"/>
      <c r="B210" s="52" t="s">
        <v>135</v>
      </c>
      <c r="C210" s="36">
        <v>4</v>
      </c>
      <c r="D210" s="56">
        <v>32.839999999999996</v>
      </c>
      <c r="E210" s="84">
        <v>1870</v>
      </c>
      <c r="F210" s="134">
        <v>599237.19999999995</v>
      </c>
      <c r="G210" s="42">
        <v>100</v>
      </c>
      <c r="H210" s="51">
        <f t="shared" si="34"/>
        <v>599237.19999999995</v>
      </c>
      <c r="I210" s="51">
        <f t="shared" si="33"/>
        <v>0</v>
      </c>
      <c r="J210" s="51">
        <f t="shared" si="35"/>
        <v>320.44770053475935</v>
      </c>
      <c r="K210" s="51">
        <f t="shared" si="36"/>
        <v>578.92139151539504</v>
      </c>
      <c r="L210" s="51">
        <f t="shared" si="37"/>
        <v>1032137.1793702993</v>
      </c>
      <c r="M210" s="51"/>
      <c r="N210" s="203">
        <f t="shared" si="27"/>
        <v>1032137.1793702993</v>
      </c>
      <c r="O210" s="34"/>
      <c r="Q210" s="205"/>
      <c r="R210" s="205"/>
    </row>
    <row r="211" spans="1:18" s="32" customFormat="1" x14ac:dyDescent="0.25">
      <c r="A211" s="36"/>
      <c r="B211" s="52" t="s">
        <v>136</v>
      </c>
      <c r="C211" s="36">
        <v>4</v>
      </c>
      <c r="D211" s="56">
        <v>12.6798</v>
      </c>
      <c r="E211" s="84">
        <v>878</v>
      </c>
      <c r="F211" s="134">
        <v>242965.2</v>
      </c>
      <c r="G211" s="42">
        <v>100</v>
      </c>
      <c r="H211" s="51">
        <f t="shared" si="34"/>
        <v>242965.2</v>
      </c>
      <c r="I211" s="51">
        <f t="shared" si="33"/>
        <v>0</v>
      </c>
      <c r="J211" s="51">
        <f t="shared" si="35"/>
        <v>276.72574031890662</v>
      </c>
      <c r="K211" s="51">
        <f t="shared" si="36"/>
        <v>622.64335173124778</v>
      </c>
      <c r="L211" s="51">
        <f t="shared" si="37"/>
        <v>896594.08088863012</v>
      </c>
      <c r="M211" s="51"/>
      <c r="N211" s="203">
        <f t="shared" ref="N211:N255" si="38">L211+M211</f>
        <v>896594.08088863012</v>
      </c>
      <c r="O211" s="34"/>
      <c r="Q211" s="205"/>
      <c r="R211" s="205"/>
    </row>
    <row r="212" spans="1:18" s="32" customFormat="1" x14ac:dyDescent="0.25">
      <c r="A212" s="36"/>
      <c r="B212" s="52" t="s">
        <v>137</v>
      </c>
      <c r="C212" s="36">
        <v>4</v>
      </c>
      <c r="D212" s="56">
        <v>7.3449</v>
      </c>
      <c r="E212" s="84">
        <v>1145</v>
      </c>
      <c r="F212" s="134">
        <v>270653.5</v>
      </c>
      <c r="G212" s="42">
        <v>100</v>
      </c>
      <c r="H212" s="51">
        <f t="shared" si="34"/>
        <v>270653.5</v>
      </c>
      <c r="I212" s="51">
        <f t="shared" si="33"/>
        <v>0</v>
      </c>
      <c r="J212" s="51">
        <f t="shared" si="35"/>
        <v>236.37860262008735</v>
      </c>
      <c r="K212" s="51">
        <f t="shared" si="36"/>
        <v>662.9904894300671</v>
      </c>
      <c r="L212" s="51">
        <f t="shared" si="37"/>
        <v>959404.80255439912</v>
      </c>
      <c r="M212" s="51"/>
      <c r="N212" s="203">
        <f t="shared" si="38"/>
        <v>959404.80255439912</v>
      </c>
      <c r="O212" s="34"/>
      <c r="Q212" s="205"/>
      <c r="R212" s="205"/>
    </row>
    <row r="213" spans="1:18" s="32" customFormat="1" x14ac:dyDescent="0.25">
      <c r="A213" s="36"/>
      <c r="B213" s="52" t="s">
        <v>138</v>
      </c>
      <c r="C213" s="36">
        <v>4</v>
      </c>
      <c r="D213" s="56">
        <v>45.099099999999993</v>
      </c>
      <c r="E213" s="84">
        <v>2938</v>
      </c>
      <c r="F213" s="134">
        <v>942707</v>
      </c>
      <c r="G213" s="42">
        <v>100</v>
      </c>
      <c r="H213" s="51">
        <f t="shared" si="34"/>
        <v>942707</v>
      </c>
      <c r="I213" s="51">
        <f t="shared" si="33"/>
        <v>0</v>
      </c>
      <c r="J213" s="51">
        <f t="shared" si="35"/>
        <v>320.86691626957116</v>
      </c>
      <c r="K213" s="51">
        <f t="shared" si="36"/>
        <v>578.50217578058323</v>
      </c>
      <c r="L213" s="51">
        <f t="shared" si="37"/>
        <v>1202265.1562165243</v>
      </c>
      <c r="M213" s="51"/>
      <c r="N213" s="203">
        <f t="shared" si="38"/>
        <v>1202265.1562165243</v>
      </c>
      <c r="O213" s="34"/>
      <c r="Q213" s="205"/>
      <c r="R213" s="205"/>
    </row>
    <row r="214" spans="1:18" s="32" customFormat="1" x14ac:dyDescent="0.25">
      <c r="A214" s="36"/>
      <c r="B214" s="52" t="s">
        <v>139</v>
      </c>
      <c r="C214" s="36">
        <v>4</v>
      </c>
      <c r="D214" s="56">
        <v>16.179600000000001</v>
      </c>
      <c r="E214" s="84">
        <v>1586</v>
      </c>
      <c r="F214" s="134">
        <v>493831.6</v>
      </c>
      <c r="G214" s="42">
        <v>100</v>
      </c>
      <c r="H214" s="51">
        <f t="shared" si="34"/>
        <v>493831.6</v>
      </c>
      <c r="I214" s="51">
        <f t="shared" si="33"/>
        <v>0</v>
      </c>
      <c r="J214" s="51">
        <f t="shared" si="35"/>
        <v>311.36923076923074</v>
      </c>
      <c r="K214" s="51">
        <f t="shared" si="36"/>
        <v>587.99986128092371</v>
      </c>
      <c r="L214" s="51">
        <f t="shared" si="37"/>
        <v>952532.64625490294</v>
      </c>
      <c r="M214" s="51"/>
      <c r="N214" s="203">
        <f t="shared" si="38"/>
        <v>952532.64625490294</v>
      </c>
      <c r="O214" s="34"/>
      <c r="Q214" s="205"/>
      <c r="R214" s="205"/>
    </row>
    <row r="215" spans="1:18" s="32" customFormat="1" x14ac:dyDescent="0.25">
      <c r="A215" s="36"/>
      <c r="B215" s="52" t="s">
        <v>755</v>
      </c>
      <c r="C215" s="36">
        <v>4</v>
      </c>
      <c r="D215" s="56">
        <v>32.394000000000005</v>
      </c>
      <c r="E215" s="84">
        <v>2457</v>
      </c>
      <c r="F215" s="134">
        <v>524588.69999999995</v>
      </c>
      <c r="G215" s="42">
        <v>100</v>
      </c>
      <c r="H215" s="51">
        <f t="shared" si="34"/>
        <v>524588.69999999995</v>
      </c>
      <c r="I215" s="51">
        <f t="shared" si="33"/>
        <v>0</v>
      </c>
      <c r="J215" s="51">
        <f t="shared" si="35"/>
        <v>213.50781440781438</v>
      </c>
      <c r="K215" s="51">
        <f t="shared" si="36"/>
        <v>685.86127764234004</v>
      </c>
      <c r="L215" s="51">
        <f t="shared" si="37"/>
        <v>1230120.2921207163</v>
      </c>
      <c r="M215" s="51"/>
      <c r="N215" s="203">
        <f t="shared" si="38"/>
        <v>1230120.2921207163</v>
      </c>
      <c r="O215" s="34"/>
      <c r="Q215" s="205"/>
      <c r="R215" s="205"/>
    </row>
    <row r="216" spans="1:18" s="32" customFormat="1" x14ac:dyDescent="0.25">
      <c r="A216" s="36"/>
      <c r="B216" s="52" t="s">
        <v>140</v>
      </c>
      <c r="C216" s="36">
        <v>4</v>
      </c>
      <c r="D216" s="56">
        <v>25.742600000000003</v>
      </c>
      <c r="E216" s="84">
        <v>1567</v>
      </c>
      <c r="F216" s="134">
        <v>270722.2</v>
      </c>
      <c r="G216" s="42">
        <v>100</v>
      </c>
      <c r="H216" s="51">
        <f t="shared" si="34"/>
        <v>270722.2</v>
      </c>
      <c r="I216" s="51">
        <f t="shared" si="33"/>
        <v>0</v>
      </c>
      <c r="J216" s="51">
        <f t="shared" si="35"/>
        <v>172.76464582003831</v>
      </c>
      <c r="K216" s="51">
        <f t="shared" si="36"/>
        <v>726.60444623011608</v>
      </c>
      <c r="L216" s="51">
        <f t="shared" si="37"/>
        <v>1148849.1743393433</v>
      </c>
      <c r="M216" s="51"/>
      <c r="N216" s="203">
        <f t="shared" si="38"/>
        <v>1148849.1743393433</v>
      </c>
      <c r="O216" s="34"/>
      <c r="Q216" s="205"/>
      <c r="R216" s="205"/>
    </row>
    <row r="217" spans="1:18" s="32" customFormat="1" x14ac:dyDescent="0.25">
      <c r="A217" s="36"/>
      <c r="B217" s="52" t="s">
        <v>141</v>
      </c>
      <c r="C217" s="36">
        <v>4</v>
      </c>
      <c r="D217" s="56">
        <v>45.363399999999999</v>
      </c>
      <c r="E217" s="84">
        <v>2363</v>
      </c>
      <c r="F217" s="134">
        <v>501938.8</v>
      </c>
      <c r="G217" s="42">
        <v>100</v>
      </c>
      <c r="H217" s="51">
        <f t="shared" si="34"/>
        <v>501938.8</v>
      </c>
      <c r="I217" s="51">
        <f t="shared" si="33"/>
        <v>0</v>
      </c>
      <c r="J217" s="51">
        <f t="shared" si="35"/>
        <v>212.41591197630132</v>
      </c>
      <c r="K217" s="51">
        <f t="shared" si="36"/>
        <v>686.9531800738531</v>
      </c>
      <c r="L217" s="51">
        <f t="shared" si="37"/>
        <v>1263725.5744578019</v>
      </c>
      <c r="M217" s="51"/>
      <c r="N217" s="203">
        <f t="shared" si="38"/>
        <v>1263725.5744578019</v>
      </c>
      <c r="O217" s="34"/>
      <c r="Q217" s="205"/>
      <c r="R217" s="205"/>
    </row>
    <row r="218" spans="1:18" s="32" customFormat="1" x14ac:dyDescent="0.25">
      <c r="A218" s="36"/>
      <c r="B218" s="52" t="s">
        <v>756</v>
      </c>
      <c r="C218" s="36">
        <v>4</v>
      </c>
      <c r="D218" s="56">
        <v>39.507899999999999</v>
      </c>
      <c r="E218" s="84">
        <v>2224</v>
      </c>
      <c r="F218" s="134">
        <v>523569.6</v>
      </c>
      <c r="G218" s="42">
        <v>100</v>
      </c>
      <c r="H218" s="51">
        <f t="shared" si="34"/>
        <v>523569.6</v>
      </c>
      <c r="I218" s="51">
        <f t="shared" si="33"/>
        <v>0</v>
      </c>
      <c r="J218" s="51">
        <f t="shared" si="35"/>
        <v>235.41798561151077</v>
      </c>
      <c r="K218" s="51">
        <f t="shared" si="36"/>
        <v>663.95110643864371</v>
      </c>
      <c r="L218" s="51">
        <f t="shared" si="37"/>
        <v>1199554.3940941964</v>
      </c>
      <c r="M218" s="51"/>
      <c r="N218" s="203">
        <f t="shared" si="38"/>
        <v>1199554.3940941964</v>
      </c>
      <c r="O218" s="34"/>
      <c r="Q218" s="205"/>
      <c r="R218" s="205"/>
    </row>
    <row r="219" spans="1:18" s="32" customFormat="1" x14ac:dyDescent="0.25">
      <c r="A219" s="36"/>
      <c r="B219" s="52" t="s">
        <v>757</v>
      </c>
      <c r="C219" s="36">
        <v>4</v>
      </c>
      <c r="D219" s="56">
        <v>49.061099999999996</v>
      </c>
      <c r="E219" s="84">
        <v>7085</v>
      </c>
      <c r="F219" s="134">
        <v>1483407.1</v>
      </c>
      <c r="G219" s="42">
        <v>100</v>
      </c>
      <c r="H219" s="51">
        <f t="shared" si="34"/>
        <v>1483407.1</v>
      </c>
      <c r="I219" s="51">
        <f t="shared" si="33"/>
        <v>0</v>
      </c>
      <c r="J219" s="51">
        <f t="shared" si="35"/>
        <v>209.37291460832748</v>
      </c>
      <c r="K219" s="51">
        <f t="shared" si="36"/>
        <v>689.99617744182694</v>
      </c>
      <c r="L219" s="51">
        <f t="shared" si="37"/>
        <v>1851710.868051907</v>
      </c>
      <c r="M219" s="51"/>
      <c r="N219" s="203">
        <f t="shared" si="38"/>
        <v>1851710.868051907</v>
      </c>
      <c r="O219" s="34"/>
      <c r="Q219" s="205"/>
      <c r="R219" s="205"/>
    </row>
    <row r="220" spans="1:18" s="32" customFormat="1" x14ac:dyDescent="0.25">
      <c r="A220" s="36"/>
      <c r="B220" s="52" t="s">
        <v>143</v>
      </c>
      <c r="C220" s="36">
        <v>4</v>
      </c>
      <c r="D220" s="56">
        <v>15.988299999999999</v>
      </c>
      <c r="E220" s="84">
        <v>1355</v>
      </c>
      <c r="F220" s="134">
        <v>279127.2</v>
      </c>
      <c r="G220" s="42">
        <v>100</v>
      </c>
      <c r="H220" s="51">
        <f t="shared" si="34"/>
        <v>279127.2</v>
      </c>
      <c r="I220" s="51">
        <f t="shared" si="33"/>
        <v>0</v>
      </c>
      <c r="J220" s="51">
        <f t="shared" si="35"/>
        <v>205.99793357933581</v>
      </c>
      <c r="K220" s="51">
        <f t="shared" si="36"/>
        <v>693.37115847081861</v>
      </c>
      <c r="L220" s="51">
        <f t="shared" si="37"/>
        <v>1050422.7707298151</v>
      </c>
      <c r="M220" s="51"/>
      <c r="N220" s="203">
        <f t="shared" si="38"/>
        <v>1050422.7707298151</v>
      </c>
      <c r="O220" s="34"/>
      <c r="Q220" s="205"/>
      <c r="R220" s="205"/>
    </row>
    <row r="221" spans="1:18" s="32" customFormat="1" x14ac:dyDescent="0.25">
      <c r="A221" s="36"/>
      <c r="B221" s="52" t="s">
        <v>758</v>
      </c>
      <c r="C221" s="36">
        <v>4</v>
      </c>
      <c r="D221" s="56">
        <v>22.875599999999999</v>
      </c>
      <c r="E221" s="84">
        <v>2240</v>
      </c>
      <c r="F221" s="134">
        <v>536463.30000000005</v>
      </c>
      <c r="G221" s="42">
        <v>100</v>
      </c>
      <c r="H221" s="51">
        <f t="shared" si="34"/>
        <v>536463.30000000005</v>
      </c>
      <c r="I221" s="51">
        <f t="shared" si="33"/>
        <v>0</v>
      </c>
      <c r="J221" s="51">
        <f t="shared" si="35"/>
        <v>239.49254464285715</v>
      </c>
      <c r="K221" s="51">
        <f t="shared" si="36"/>
        <v>659.87654740729727</v>
      </c>
      <c r="L221" s="51">
        <f t="shared" si="37"/>
        <v>1140585.5579483241</v>
      </c>
      <c r="M221" s="51"/>
      <c r="N221" s="203">
        <f t="shared" si="38"/>
        <v>1140585.5579483241</v>
      </c>
      <c r="O221" s="34"/>
      <c r="Q221" s="205"/>
      <c r="R221" s="205"/>
    </row>
    <row r="222" spans="1:18" s="32" customFormat="1" x14ac:dyDescent="0.25">
      <c r="A222" s="36"/>
      <c r="B222" s="52" t="s">
        <v>144</v>
      </c>
      <c r="C222" s="36">
        <v>4</v>
      </c>
      <c r="D222" s="56">
        <v>21.118200000000002</v>
      </c>
      <c r="E222" s="84">
        <v>2634</v>
      </c>
      <c r="F222" s="134">
        <v>421507.7</v>
      </c>
      <c r="G222" s="42">
        <v>100</v>
      </c>
      <c r="H222" s="51">
        <f t="shared" si="34"/>
        <v>421507.7</v>
      </c>
      <c r="I222" s="51">
        <f t="shared" si="33"/>
        <v>0</v>
      </c>
      <c r="J222" s="51">
        <f t="shared" si="35"/>
        <v>160.02570235383448</v>
      </c>
      <c r="K222" s="51">
        <f t="shared" si="36"/>
        <v>739.34338969631995</v>
      </c>
      <c r="L222" s="51">
        <f t="shared" si="37"/>
        <v>1277793.3679994976</v>
      </c>
      <c r="M222" s="51"/>
      <c r="N222" s="203">
        <f t="shared" si="38"/>
        <v>1277793.3679994976</v>
      </c>
      <c r="O222" s="34"/>
      <c r="Q222" s="205"/>
      <c r="R222" s="205"/>
    </row>
    <row r="223" spans="1:18" s="32" customFormat="1" x14ac:dyDescent="0.25">
      <c r="A223" s="36"/>
      <c r="B223" s="52" t="s">
        <v>145</v>
      </c>
      <c r="C223" s="36">
        <v>4</v>
      </c>
      <c r="D223" s="56">
        <v>37.408799999999999</v>
      </c>
      <c r="E223" s="84">
        <v>3956</v>
      </c>
      <c r="F223" s="134">
        <v>626914</v>
      </c>
      <c r="G223" s="42">
        <v>100</v>
      </c>
      <c r="H223" s="51">
        <f t="shared" si="34"/>
        <v>626914</v>
      </c>
      <c r="I223" s="51">
        <f t="shared" si="33"/>
        <v>0</v>
      </c>
      <c r="J223" s="51">
        <f t="shared" si="35"/>
        <v>158.47168857431748</v>
      </c>
      <c r="K223" s="51">
        <f t="shared" si="36"/>
        <v>740.897403475837</v>
      </c>
      <c r="L223" s="51">
        <f t="shared" si="37"/>
        <v>1494629.5969506311</v>
      </c>
      <c r="M223" s="51"/>
      <c r="N223" s="203">
        <f t="shared" si="38"/>
        <v>1494629.5969506311</v>
      </c>
      <c r="O223" s="34"/>
      <c r="Q223" s="205"/>
      <c r="R223" s="205"/>
    </row>
    <row r="224" spans="1:18" s="32" customFormat="1" x14ac:dyDescent="0.25">
      <c r="A224" s="36"/>
      <c r="B224" s="52" t="s">
        <v>146</v>
      </c>
      <c r="C224" s="36">
        <v>4</v>
      </c>
      <c r="D224" s="56">
        <v>21.036799999999999</v>
      </c>
      <c r="E224" s="84">
        <v>1338</v>
      </c>
      <c r="F224" s="134">
        <v>260256.1</v>
      </c>
      <c r="G224" s="42">
        <v>100</v>
      </c>
      <c r="H224" s="51">
        <f t="shared" si="34"/>
        <v>260256.1</v>
      </c>
      <c r="I224" s="51">
        <f t="shared" si="33"/>
        <v>0</v>
      </c>
      <c r="J224" s="51">
        <f t="shared" si="35"/>
        <v>194.51128550074739</v>
      </c>
      <c r="K224" s="51">
        <f t="shared" si="36"/>
        <v>704.85780654940709</v>
      </c>
      <c r="L224" s="51">
        <f t="shared" si="37"/>
        <v>1079157.4266883265</v>
      </c>
      <c r="M224" s="51"/>
      <c r="N224" s="203">
        <f t="shared" si="38"/>
        <v>1079157.4266883265</v>
      </c>
      <c r="O224" s="34"/>
      <c r="Q224" s="205"/>
      <c r="R224" s="205"/>
    </row>
    <row r="225" spans="1:18" s="32" customFormat="1" x14ac:dyDescent="0.25">
      <c r="A225" s="36"/>
      <c r="B225" s="52"/>
      <c r="C225" s="36"/>
      <c r="D225" s="56">
        <v>0</v>
      </c>
      <c r="E225" s="86"/>
      <c r="F225" s="43"/>
      <c r="G225" s="43"/>
      <c r="H225" s="43"/>
      <c r="I225" s="43"/>
      <c r="J225" s="33"/>
      <c r="K225" s="51"/>
      <c r="L225" s="51"/>
      <c r="M225" s="51"/>
      <c r="N225" s="203"/>
      <c r="O225" s="34"/>
      <c r="Q225" s="205"/>
      <c r="R225" s="205"/>
    </row>
    <row r="226" spans="1:18" s="32" customFormat="1" x14ac:dyDescent="0.25">
      <c r="A226" s="31" t="s">
        <v>147</v>
      </c>
      <c r="B226" s="44" t="s">
        <v>2</v>
      </c>
      <c r="C226" s="45"/>
      <c r="D226" s="58">
        <f>D227</f>
        <v>1185.1591000000001</v>
      </c>
      <c r="E226" s="87">
        <f>E227</f>
        <v>84117</v>
      </c>
      <c r="F226" s="38"/>
      <c r="G226" s="39"/>
      <c r="H226" s="38">
        <f>H228</f>
        <v>8321456.4749999996</v>
      </c>
      <c r="I226" s="38">
        <f>I228</f>
        <v>-8321456.4749999996</v>
      </c>
      <c r="J226" s="38"/>
      <c r="K226" s="51"/>
      <c r="L226" s="51"/>
      <c r="M226" s="47">
        <f>M228</f>
        <v>46397085.010412768</v>
      </c>
      <c r="N226" s="201">
        <f t="shared" si="38"/>
        <v>46397085.010412768</v>
      </c>
      <c r="O226" s="34"/>
      <c r="Q226" s="205"/>
      <c r="R226" s="205"/>
    </row>
    <row r="227" spans="1:18" s="32" customFormat="1" x14ac:dyDescent="0.25">
      <c r="A227" s="31" t="s">
        <v>147</v>
      </c>
      <c r="B227" s="44" t="s">
        <v>3</v>
      </c>
      <c r="C227" s="45"/>
      <c r="D227" s="58">
        <f>SUM(D229:D255)</f>
        <v>1185.1591000000001</v>
      </c>
      <c r="E227" s="87">
        <f>SUM(E229:E255)</f>
        <v>84117</v>
      </c>
      <c r="F227" s="38">
        <f>SUM(F229:F255)</f>
        <v>54060865.399999984</v>
      </c>
      <c r="G227" s="42"/>
      <c r="H227" s="38">
        <f>SUM(H229:H255)</f>
        <v>37417952.449999996</v>
      </c>
      <c r="I227" s="38">
        <f>SUM(I229:I255)</f>
        <v>16642912.949999999</v>
      </c>
      <c r="J227" s="38"/>
      <c r="K227" s="51"/>
      <c r="L227" s="38">
        <f>SUM(L229:L255)</f>
        <v>32707557.965664517</v>
      </c>
      <c r="M227" s="51"/>
      <c r="N227" s="201">
        <f t="shared" si="38"/>
        <v>32707557.965664517</v>
      </c>
      <c r="O227" s="34"/>
      <c r="Q227" s="205"/>
      <c r="R227" s="205"/>
    </row>
    <row r="228" spans="1:18" s="32" customFormat="1" x14ac:dyDescent="0.25">
      <c r="A228" s="36"/>
      <c r="B228" s="52" t="s">
        <v>26</v>
      </c>
      <c r="C228" s="36">
        <v>2</v>
      </c>
      <c r="D228" s="56">
        <v>0</v>
      </c>
      <c r="E228" s="88"/>
      <c r="F228" s="135"/>
      <c r="G228" s="42">
        <v>25</v>
      </c>
      <c r="H228" s="51">
        <f>F232*G228/100</f>
        <v>8321456.4749999996</v>
      </c>
      <c r="I228" s="51">
        <f t="shared" ref="I228:I255" si="39">F228-H228</f>
        <v>-8321456.4749999996</v>
      </c>
      <c r="J228" s="51"/>
      <c r="K228" s="51"/>
      <c r="L228" s="51"/>
      <c r="M228" s="51">
        <f>($L$7*$L$8*E226/$L$10)+($L$7*$L$9*D226/$L$11)</f>
        <v>46397085.010412768</v>
      </c>
      <c r="N228" s="203">
        <f t="shared" si="38"/>
        <v>46397085.010412768</v>
      </c>
      <c r="O228" s="34"/>
      <c r="Q228" s="205"/>
      <c r="R228" s="205"/>
    </row>
    <row r="229" spans="1:18" s="32" customFormat="1" x14ac:dyDescent="0.25">
      <c r="A229" s="36"/>
      <c r="B229" s="52" t="s">
        <v>148</v>
      </c>
      <c r="C229" s="36">
        <v>4</v>
      </c>
      <c r="D229" s="56">
        <f>40.607+12.97</f>
        <v>53.576999999999998</v>
      </c>
      <c r="E229" s="84">
        <v>2059</v>
      </c>
      <c r="F229" s="135">
        <v>605100</v>
      </c>
      <c r="G229" s="42">
        <v>100</v>
      </c>
      <c r="H229" s="51">
        <f>F229*G229/100</f>
        <v>605100</v>
      </c>
      <c r="I229" s="51">
        <f t="shared" si="39"/>
        <v>0</v>
      </c>
      <c r="J229" s="51">
        <f t="shared" ref="J229:J255" si="40">F229/E229</f>
        <v>293.88052452646917</v>
      </c>
      <c r="K229" s="51">
        <f t="shared" ref="K229:K255" si="41">$J$11*$J$19-J229</f>
        <v>605.48856752368533</v>
      </c>
      <c r="L229" s="51">
        <f t="shared" ref="L229:L255" si="42">IF(K229&gt;0,$J$7*$J$8*(K229/$K$19),0)+$J$7*$J$9*(E229/$E$19)+$J$7*$J$10*(D229/$D$19)</f>
        <v>1156762.3742211182</v>
      </c>
      <c r="M229" s="51"/>
      <c r="N229" s="203">
        <f t="shared" si="38"/>
        <v>1156762.3742211182</v>
      </c>
      <c r="O229" s="34"/>
      <c r="Q229" s="205"/>
      <c r="R229" s="205"/>
    </row>
    <row r="230" spans="1:18" s="32" customFormat="1" x14ac:dyDescent="0.25">
      <c r="A230" s="36"/>
      <c r="B230" s="52" t="s">
        <v>149</v>
      </c>
      <c r="C230" s="36">
        <v>4</v>
      </c>
      <c r="D230" s="56">
        <f>32.3264+4.94</f>
        <v>37.266399999999997</v>
      </c>
      <c r="E230" s="84">
        <v>2269</v>
      </c>
      <c r="F230" s="135">
        <v>459936.9</v>
      </c>
      <c r="G230" s="42">
        <v>100</v>
      </c>
      <c r="H230" s="51">
        <f t="shared" ref="H230:H255" si="43">F230*G230/100</f>
        <v>459936.9</v>
      </c>
      <c r="I230" s="51">
        <f t="shared" si="39"/>
        <v>0</v>
      </c>
      <c r="J230" s="51">
        <f t="shared" si="40"/>
        <v>202.70467166152491</v>
      </c>
      <c r="K230" s="51">
        <f t="shared" si="41"/>
        <v>696.66442038862954</v>
      </c>
      <c r="L230" s="51">
        <f t="shared" si="42"/>
        <v>1236731.5373368894</v>
      </c>
      <c r="M230" s="51"/>
      <c r="N230" s="203">
        <f t="shared" si="38"/>
        <v>1236731.5373368894</v>
      </c>
      <c r="O230" s="34"/>
      <c r="Q230" s="205"/>
      <c r="R230" s="205"/>
    </row>
    <row r="231" spans="1:18" s="32" customFormat="1" x14ac:dyDescent="0.25">
      <c r="A231" s="36"/>
      <c r="B231" s="52" t="s">
        <v>150</v>
      </c>
      <c r="C231" s="36">
        <v>4</v>
      </c>
      <c r="D231" s="56">
        <v>42.942499999999995</v>
      </c>
      <c r="E231" s="84">
        <v>4181</v>
      </c>
      <c r="F231" s="135">
        <v>2241777.5</v>
      </c>
      <c r="G231" s="42">
        <v>100</v>
      </c>
      <c r="H231" s="51">
        <f t="shared" si="43"/>
        <v>2241777.5</v>
      </c>
      <c r="I231" s="51">
        <f t="shared" si="39"/>
        <v>0</v>
      </c>
      <c r="J231" s="51">
        <f t="shared" si="40"/>
        <v>536.18213346089453</v>
      </c>
      <c r="K231" s="51">
        <f t="shared" si="41"/>
        <v>363.18695858925992</v>
      </c>
      <c r="L231" s="51">
        <f t="shared" si="42"/>
        <v>1087029.8133081673</v>
      </c>
      <c r="M231" s="51"/>
      <c r="N231" s="203">
        <f t="shared" si="38"/>
        <v>1087029.8133081673</v>
      </c>
      <c r="O231" s="34"/>
      <c r="Q231" s="205"/>
      <c r="R231" s="205"/>
    </row>
    <row r="232" spans="1:18" s="32" customFormat="1" x14ac:dyDescent="0.25">
      <c r="A232" s="36"/>
      <c r="B232" s="52" t="s">
        <v>147</v>
      </c>
      <c r="C232" s="36">
        <v>3</v>
      </c>
      <c r="D232" s="55">
        <v>83.171599999999998</v>
      </c>
      <c r="E232" s="84">
        <v>17412</v>
      </c>
      <c r="F232" s="135">
        <v>33285825.899999999</v>
      </c>
      <c r="G232" s="42">
        <v>50</v>
      </c>
      <c r="H232" s="51">
        <f t="shared" si="43"/>
        <v>16642912.949999999</v>
      </c>
      <c r="I232" s="51">
        <f t="shared" si="39"/>
        <v>16642912.949999999</v>
      </c>
      <c r="J232" s="51">
        <f t="shared" si="40"/>
        <v>1911.6601137146795</v>
      </c>
      <c r="K232" s="51">
        <f t="shared" si="41"/>
        <v>-1012.291021664525</v>
      </c>
      <c r="L232" s="51">
        <f t="shared" si="42"/>
        <v>2388864.0287196506</v>
      </c>
      <c r="M232" s="51"/>
      <c r="N232" s="203">
        <f t="shared" si="38"/>
        <v>2388864.0287196506</v>
      </c>
      <c r="O232" s="34"/>
      <c r="Q232" s="205"/>
      <c r="R232" s="205"/>
    </row>
    <row r="233" spans="1:18" s="32" customFormat="1" x14ac:dyDescent="0.25">
      <c r="A233" s="36"/>
      <c r="B233" s="52" t="s">
        <v>151</v>
      </c>
      <c r="C233" s="36">
        <v>4</v>
      </c>
      <c r="D233" s="56">
        <v>49.081599999999995</v>
      </c>
      <c r="E233" s="84">
        <v>3184</v>
      </c>
      <c r="F233" s="135">
        <v>577537.69999999995</v>
      </c>
      <c r="G233" s="42">
        <v>100</v>
      </c>
      <c r="H233" s="51">
        <f t="shared" si="43"/>
        <v>577537.69999999995</v>
      </c>
      <c r="I233" s="51">
        <f t="shared" si="39"/>
        <v>0</v>
      </c>
      <c r="J233" s="51">
        <f t="shared" si="40"/>
        <v>181.38746859296481</v>
      </c>
      <c r="K233" s="51">
        <f t="shared" si="41"/>
        <v>717.9816234571897</v>
      </c>
      <c r="L233" s="51">
        <f t="shared" si="42"/>
        <v>1412931.9319611804</v>
      </c>
      <c r="M233" s="51"/>
      <c r="N233" s="203">
        <f t="shared" si="38"/>
        <v>1412931.9319611804</v>
      </c>
      <c r="O233" s="34"/>
      <c r="Q233" s="205"/>
      <c r="R233" s="205"/>
    </row>
    <row r="234" spans="1:18" s="32" customFormat="1" x14ac:dyDescent="0.25">
      <c r="A234" s="36"/>
      <c r="B234" s="52" t="s">
        <v>152</v>
      </c>
      <c r="C234" s="36">
        <v>4</v>
      </c>
      <c r="D234" s="56">
        <v>28.877700000000001</v>
      </c>
      <c r="E234" s="84">
        <v>1545</v>
      </c>
      <c r="F234" s="135">
        <v>369703.8</v>
      </c>
      <c r="G234" s="42">
        <v>100</v>
      </c>
      <c r="H234" s="51">
        <f t="shared" si="43"/>
        <v>369703.8</v>
      </c>
      <c r="I234" s="51">
        <f t="shared" si="39"/>
        <v>0</v>
      </c>
      <c r="J234" s="51">
        <f t="shared" si="40"/>
        <v>239.29048543689319</v>
      </c>
      <c r="K234" s="51">
        <f t="shared" si="41"/>
        <v>660.07860661326129</v>
      </c>
      <c r="L234" s="51">
        <f t="shared" si="42"/>
        <v>1076871.1093698009</v>
      </c>
      <c r="M234" s="51"/>
      <c r="N234" s="203">
        <f t="shared" si="38"/>
        <v>1076871.1093698009</v>
      </c>
      <c r="O234" s="34"/>
      <c r="Q234" s="205"/>
      <c r="R234" s="205"/>
    </row>
    <row r="235" spans="1:18" s="32" customFormat="1" x14ac:dyDescent="0.25">
      <c r="A235" s="36"/>
      <c r="B235" s="52" t="s">
        <v>153</v>
      </c>
      <c r="C235" s="36">
        <v>4</v>
      </c>
      <c r="D235" s="56">
        <v>23.430599999999998</v>
      </c>
      <c r="E235" s="84">
        <v>1087</v>
      </c>
      <c r="F235" s="135">
        <v>346447</v>
      </c>
      <c r="G235" s="42">
        <v>100</v>
      </c>
      <c r="H235" s="51">
        <f t="shared" si="43"/>
        <v>346447</v>
      </c>
      <c r="I235" s="51">
        <f t="shared" si="39"/>
        <v>0</v>
      </c>
      <c r="J235" s="51">
        <f t="shared" si="40"/>
        <v>318.71849126034959</v>
      </c>
      <c r="K235" s="51">
        <f t="shared" si="41"/>
        <v>580.65060078980491</v>
      </c>
      <c r="L235" s="51">
        <f t="shared" si="42"/>
        <v>907695.46325153334</v>
      </c>
      <c r="M235" s="51"/>
      <c r="N235" s="203">
        <f t="shared" si="38"/>
        <v>907695.46325153334</v>
      </c>
      <c r="O235" s="34"/>
      <c r="Q235" s="205"/>
      <c r="R235" s="205"/>
    </row>
    <row r="236" spans="1:18" s="32" customFormat="1" x14ac:dyDescent="0.25">
      <c r="A236" s="36"/>
      <c r="B236" s="52" t="s">
        <v>154</v>
      </c>
      <c r="C236" s="36">
        <v>4</v>
      </c>
      <c r="D236" s="56">
        <v>31.651100000000003</v>
      </c>
      <c r="E236" s="84">
        <v>2703</v>
      </c>
      <c r="F236" s="135">
        <v>873646.6</v>
      </c>
      <c r="G236" s="42">
        <v>100</v>
      </c>
      <c r="H236" s="51">
        <f t="shared" si="43"/>
        <v>873646.6</v>
      </c>
      <c r="I236" s="51">
        <f t="shared" si="39"/>
        <v>0</v>
      </c>
      <c r="J236" s="51">
        <f t="shared" si="40"/>
        <v>323.21368849426563</v>
      </c>
      <c r="K236" s="51">
        <f t="shared" si="41"/>
        <v>576.15540355588882</v>
      </c>
      <c r="L236" s="51">
        <f t="shared" si="42"/>
        <v>1125696.4205483573</v>
      </c>
      <c r="M236" s="51"/>
      <c r="N236" s="203">
        <f t="shared" si="38"/>
        <v>1125696.4205483573</v>
      </c>
      <c r="O236" s="34"/>
      <c r="Q236" s="205"/>
      <c r="R236" s="205"/>
    </row>
    <row r="237" spans="1:18" s="32" customFormat="1" x14ac:dyDescent="0.25">
      <c r="A237" s="36"/>
      <c r="B237" s="52" t="s">
        <v>155</v>
      </c>
      <c r="C237" s="36">
        <v>4</v>
      </c>
      <c r="D237" s="56">
        <v>33.021000000000001</v>
      </c>
      <c r="E237" s="84">
        <v>1510</v>
      </c>
      <c r="F237" s="135">
        <v>325045.3</v>
      </c>
      <c r="G237" s="42">
        <v>100</v>
      </c>
      <c r="H237" s="51">
        <f t="shared" si="43"/>
        <v>325045.3</v>
      </c>
      <c r="I237" s="51">
        <f t="shared" si="39"/>
        <v>0</v>
      </c>
      <c r="J237" s="51">
        <f t="shared" si="40"/>
        <v>215.26178807947019</v>
      </c>
      <c r="K237" s="51">
        <f t="shared" si="41"/>
        <v>684.10730397068426</v>
      </c>
      <c r="L237" s="51">
        <f t="shared" si="42"/>
        <v>1115435.4534287162</v>
      </c>
      <c r="M237" s="51"/>
      <c r="N237" s="203">
        <f t="shared" si="38"/>
        <v>1115435.4534287162</v>
      </c>
      <c r="O237" s="34"/>
      <c r="Q237" s="205"/>
      <c r="R237" s="205"/>
    </row>
    <row r="238" spans="1:18" s="32" customFormat="1" x14ac:dyDescent="0.25">
      <c r="A238" s="36"/>
      <c r="B238" s="52" t="s">
        <v>156</v>
      </c>
      <c r="C238" s="36">
        <v>4</v>
      </c>
      <c r="D238" s="56">
        <f>59.4718-12.97</f>
        <v>46.501800000000003</v>
      </c>
      <c r="E238" s="84">
        <v>1981</v>
      </c>
      <c r="F238" s="135">
        <v>370711.5</v>
      </c>
      <c r="G238" s="42">
        <v>100</v>
      </c>
      <c r="H238" s="51">
        <f t="shared" si="43"/>
        <v>370711.5</v>
      </c>
      <c r="I238" s="51">
        <f t="shared" si="39"/>
        <v>0</v>
      </c>
      <c r="J238" s="51">
        <f t="shared" si="40"/>
        <v>187.13351842503786</v>
      </c>
      <c r="K238" s="51">
        <f t="shared" si="41"/>
        <v>712.23557362511656</v>
      </c>
      <c r="L238" s="51">
        <f t="shared" si="42"/>
        <v>1251650.2004348473</v>
      </c>
      <c r="M238" s="51"/>
      <c r="N238" s="203">
        <f t="shared" si="38"/>
        <v>1251650.2004348473</v>
      </c>
      <c r="O238" s="34"/>
      <c r="Q238" s="205"/>
      <c r="R238" s="205"/>
    </row>
    <row r="239" spans="1:18" s="32" customFormat="1" x14ac:dyDescent="0.25">
      <c r="A239" s="36"/>
      <c r="B239" s="52" t="s">
        <v>157</v>
      </c>
      <c r="C239" s="36">
        <v>4</v>
      </c>
      <c r="D239" s="55">
        <v>36.563699999999997</v>
      </c>
      <c r="E239" s="84">
        <v>4908</v>
      </c>
      <c r="F239" s="135">
        <v>1251961.5</v>
      </c>
      <c r="G239" s="42">
        <v>100</v>
      </c>
      <c r="H239" s="51">
        <f t="shared" si="43"/>
        <v>1251961.5</v>
      </c>
      <c r="I239" s="51">
        <f t="shared" si="39"/>
        <v>0</v>
      </c>
      <c r="J239" s="51">
        <f t="shared" si="40"/>
        <v>255.08588019559903</v>
      </c>
      <c r="K239" s="51">
        <f t="shared" si="41"/>
        <v>644.28321185455547</v>
      </c>
      <c r="L239" s="51">
        <f t="shared" si="42"/>
        <v>1491082.8844481918</v>
      </c>
      <c r="M239" s="51"/>
      <c r="N239" s="203">
        <f t="shared" si="38"/>
        <v>1491082.8844481918</v>
      </c>
      <c r="O239" s="34"/>
      <c r="Q239" s="205"/>
      <c r="R239" s="205"/>
    </row>
    <row r="240" spans="1:18" s="32" customFormat="1" x14ac:dyDescent="0.25">
      <c r="A240" s="36"/>
      <c r="B240" s="52" t="s">
        <v>158</v>
      </c>
      <c r="C240" s="36">
        <v>4</v>
      </c>
      <c r="D240" s="56">
        <v>52.251899999999992</v>
      </c>
      <c r="E240" s="84">
        <v>4332</v>
      </c>
      <c r="F240" s="135">
        <v>1018122.6</v>
      </c>
      <c r="G240" s="42">
        <v>100</v>
      </c>
      <c r="H240" s="51">
        <f t="shared" si="43"/>
        <v>1018122.6</v>
      </c>
      <c r="I240" s="51">
        <f t="shared" si="39"/>
        <v>0</v>
      </c>
      <c r="J240" s="51">
        <f t="shared" si="40"/>
        <v>235.02368421052631</v>
      </c>
      <c r="K240" s="51">
        <f t="shared" si="41"/>
        <v>664.34540783962814</v>
      </c>
      <c r="L240" s="51">
        <f t="shared" si="42"/>
        <v>1498245.9351528303</v>
      </c>
      <c r="M240" s="51"/>
      <c r="N240" s="203">
        <f t="shared" si="38"/>
        <v>1498245.9351528303</v>
      </c>
      <c r="O240" s="34"/>
      <c r="Q240" s="205"/>
      <c r="R240" s="205"/>
    </row>
    <row r="241" spans="1:18" s="32" customFormat="1" x14ac:dyDescent="0.25">
      <c r="A241" s="36"/>
      <c r="B241" s="52" t="s">
        <v>159</v>
      </c>
      <c r="C241" s="36">
        <v>4</v>
      </c>
      <c r="D241" s="56">
        <v>24.103600000000004</v>
      </c>
      <c r="E241" s="84">
        <v>1069</v>
      </c>
      <c r="F241" s="135">
        <v>270332.90000000002</v>
      </c>
      <c r="G241" s="42">
        <v>100</v>
      </c>
      <c r="H241" s="51">
        <f t="shared" si="43"/>
        <v>270332.90000000002</v>
      </c>
      <c r="I241" s="51">
        <f t="shared" si="39"/>
        <v>0</v>
      </c>
      <c r="J241" s="51">
        <f t="shared" si="40"/>
        <v>252.8839101964453</v>
      </c>
      <c r="K241" s="51">
        <f t="shared" si="41"/>
        <v>646.48518185370915</v>
      </c>
      <c r="L241" s="51">
        <f t="shared" si="42"/>
        <v>986824.21116401535</v>
      </c>
      <c r="M241" s="51"/>
      <c r="N241" s="203">
        <f t="shared" si="38"/>
        <v>986824.21116401535</v>
      </c>
      <c r="O241" s="34"/>
      <c r="Q241" s="205"/>
      <c r="R241" s="205"/>
    </row>
    <row r="242" spans="1:18" s="32" customFormat="1" x14ac:dyDescent="0.25">
      <c r="A242" s="36"/>
      <c r="B242" s="52" t="s">
        <v>160</v>
      </c>
      <c r="C242" s="36">
        <v>4</v>
      </c>
      <c r="D242" s="56">
        <v>28.624899999999997</v>
      </c>
      <c r="E242" s="84">
        <v>1080</v>
      </c>
      <c r="F242" s="135">
        <v>385987</v>
      </c>
      <c r="G242" s="42">
        <v>100</v>
      </c>
      <c r="H242" s="51">
        <f t="shared" si="43"/>
        <v>385987</v>
      </c>
      <c r="I242" s="51">
        <f t="shared" si="39"/>
        <v>0</v>
      </c>
      <c r="J242" s="51">
        <f t="shared" si="40"/>
        <v>357.39537037037036</v>
      </c>
      <c r="K242" s="51">
        <f t="shared" si="41"/>
        <v>541.97372167978415</v>
      </c>
      <c r="L242" s="51">
        <f t="shared" si="42"/>
        <v>877905.01457667898</v>
      </c>
      <c r="M242" s="51"/>
      <c r="N242" s="203">
        <f t="shared" si="38"/>
        <v>877905.01457667898</v>
      </c>
      <c r="O242" s="34"/>
      <c r="Q242" s="205"/>
      <c r="R242" s="205"/>
    </row>
    <row r="243" spans="1:18" s="32" customFormat="1" x14ac:dyDescent="0.25">
      <c r="A243" s="36"/>
      <c r="B243" s="52" t="s">
        <v>759</v>
      </c>
      <c r="C243" s="36">
        <v>4</v>
      </c>
      <c r="D243" s="56">
        <v>32.481199999999994</v>
      </c>
      <c r="E243" s="84">
        <v>2778</v>
      </c>
      <c r="F243" s="135">
        <v>820812.1</v>
      </c>
      <c r="G243" s="42">
        <v>100</v>
      </c>
      <c r="H243" s="51">
        <f t="shared" si="43"/>
        <v>820812.1</v>
      </c>
      <c r="I243" s="51">
        <f t="shared" si="39"/>
        <v>0</v>
      </c>
      <c r="J243" s="51">
        <f t="shared" si="40"/>
        <v>295.46871850251978</v>
      </c>
      <c r="K243" s="51">
        <f t="shared" si="41"/>
        <v>603.90037354763467</v>
      </c>
      <c r="L243" s="51">
        <f t="shared" si="42"/>
        <v>1170886.3605019331</v>
      </c>
      <c r="M243" s="51"/>
      <c r="N243" s="203">
        <f t="shared" si="38"/>
        <v>1170886.3605019331</v>
      </c>
      <c r="O243" s="34"/>
      <c r="Q243" s="205"/>
      <c r="R243" s="205"/>
    </row>
    <row r="244" spans="1:18" s="32" customFormat="1" x14ac:dyDescent="0.25">
      <c r="A244" s="36"/>
      <c r="B244" s="52" t="s">
        <v>161</v>
      </c>
      <c r="C244" s="36">
        <v>4</v>
      </c>
      <c r="D244" s="56">
        <v>58.170500000000004</v>
      </c>
      <c r="E244" s="84">
        <v>3239</v>
      </c>
      <c r="F244" s="135">
        <v>488953.5</v>
      </c>
      <c r="G244" s="42">
        <v>100</v>
      </c>
      <c r="H244" s="51">
        <f t="shared" si="43"/>
        <v>488953.5</v>
      </c>
      <c r="I244" s="51">
        <f t="shared" si="39"/>
        <v>0</v>
      </c>
      <c r="J244" s="51">
        <f t="shared" si="40"/>
        <v>150.95816610064836</v>
      </c>
      <c r="K244" s="51">
        <f t="shared" si="41"/>
        <v>748.41092594950612</v>
      </c>
      <c r="L244" s="51">
        <f t="shared" si="42"/>
        <v>1486736.6959614183</v>
      </c>
      <c r="M244" s="51"/>
      <c r="N244" s="203">
        <f t="shared" si="38"/>
        <v>1486736.6959614183</v>
      </c>
      <c r="O244" s="34"/>
      <c r="Q244" s="205"/>
      <c r="R244" s="205"/>
    </row>
    <row r="245" spans="1:18" s="32" customFormat="1" x14ac:dyDescent="0.25">
      <c r="A245" s="36"/>
      <c r="B245" s="52" t="s">
        <v>162</v>
      </c>
      <c r="C245" s="36">
        <v>4</v>
      </c>
      <c r="D245" s="56">
        <v>36.376199999999997</v>
      </c>
      <c r="E245" s="84">
        <v>1297</v>
      </c>
      <c r="F245" s="135">
        <v>1847958</v>
      </c>
      <c r="G245" s="42">
        <v>100</v>
      </c>
      <c r="H245" s="51">
        <f t="shared" si="43"/>
        <v>1847958</v>
      </c>
      <c r="I245" s="51">
        <f t="shared" si="39"/>
        <v>0</v>
      </c>
      <c r="J245" s="51">
        <f t="shared" si="40"/>
        <v>1424.7941403238242</v>
      </c>
      <c r="K245" s="51">
        <f t="shared" si="41"/>
        <v>-525.42504827366974</v>
      </c>
      <c r="L245" s="51">
        <f t="shared" si="42"/>
        <v>279587.40934330202</v>
      </c>
      <c r="M245" s="51"/>
      <c r="N245" s="203">
        <f t="shared" si="38"/>
        <v>279587.40934330202</v>
      </c>
      <c r="O245" s="34"/>
      <c r="Q245" s="205"/>
      <c r="R245" s="205"/>
    </row>
    <row r="246" spans="1:18" s="32" customFormat="1" x14ac:dyDescent="0.25">
      <c r="A246" s="36"/>
      <c r="B246" s="52" t="s">
        <v>163</v>
      </c>
      <c r="C246" s="36">
        <v>4</v>
      </c>
      <c r="D246" s="56">
        <v>32.705100000000002</v>
      </c>
      <c r="E246" s="84">
        <v>1681</v>
      </c>
      <c r="F246" s="135">
        <v>352344.3</v>
      </c>
      <c r="G246" s="42">
        <v>100</v>
      </c>
      <c r="H246" s="51">
        <f t="shared" si="43"/>
        <v>352344.3</v>
      </c>
      <c r="I246" s="51">
        <f t="shared" si="39"/>
        <v>0</v>
      </c>
      <c r="J246" s="51">
        <f t="shared" si="40"/>
        <v>209.60398572278405</v>
      </c>
      <c r="K246" s="51">
        <f t="shared" si="41"/>
        <v>689.7651063273704</v>
      </c>
      <c r="L246" s="51">
        <f t="shared" si="42"/>
        <v>1141874.126435939</v>
      </c>
      <c r="M246" s="51"/>
      <c r="N246" s="203">
        <f t="shared" si="38"/>
        <v>1141874.126435939</v>
      </c>
      <c r="O246" s="34"/>
      <c r="Q246" s="205"/>
      <c r="R246" s="205"/>
    </row>
    <row r="247" spans="1:18" s="32" customFormat="1" x14ac:dyDescent="0.25">
      <c r="A247" s="36"/>
      <c r="B247" s="52" t="s">
        <v>164</v>
      </c>
      <c r="C247" s="36">
        <v>4</v>
      </c>
      <c r="D247" s="56">
        <v>35.991799999999998</v>
      </c>
      <c r="E247" s="84">
        <v>1998</v>
      </c>
      <c r="F247" s="135">
        <v>802628.1</v>
      </c>
      <c r="G247" s="42">
        <v>100</v>
      </c>
      <c r="H247" s="51">
        <f t="shared" si="43"/>
        <v>802628.1</v>
      </c>
      <c r="I247" s="51">
        <f t="shared" si="39"/>
        <v>0</v>
      </c>
      <c r="J247" s="51">
        <f t="shared" si="40"/>
        <v>401.71576576576575</v>
      </c>
      <c r="K247" s="51">
        <f t="shared" si="41"/>
        <v>497.6533262843887</v>
      </c>
      <c r="L247" s="51">
        <f t="shared" si="42"/>
        <v>960681.98884157196</v>
      </c>
      <c r="M247" s="51"/>
      <c r="N247" s="203">
        <f t="shared" si="38"/>
        <v>960681.98884157196</v>
      </c>
      <c r="O247" s="34"/>
      <c r="Q247" s="205"/>
      <c r="R247" s="205"/>
    </row>
    <row r="248" spans="1:18" s="32" customFormat="1" x14ac:dyDescent="0.25">
      <c r="A248" s="36"/>
      <c r="B248" s="52" t="s">
        <v>165</v>
      </c>
      <c r="C248" s="36">
        <v>4</v>
      </c>
      <c r="D248" s="56">
        <v>76.984499999999997</v>
      </c>
      <c r="E248" s="84">
        <v>4345</v>
      </c>
      <c r="F248" s="135">
        <v>1230399.3999999999</v>
      </c>
      <c r="G248" s="42">
        <v>100</v>
      </c>
      <c r="H248" s="51">
        <f t="shared" si="43"/>
        <v>1230399.3999999999</v>
      </c>
      <c r="I248" s="51">
        <f t="shared" si="39"/>
        <v>0</v>
      </c>
      <c r="J248" s="51">
        <f t="shared" si="40"/>
        <v>283.17592635212884</v>
      </c>
      <c r="K248" s="51">
        <f t="shared" si="41"/>
        <v>616.19316569802561</v>
      </c>
      <c r="L248" s="51">
        <f t="shared" si="42"/>
        <v>1525302.8687528146</v>
      </c>
      <c r="M248" s="51"/>
      <c r="N248" s="203">
        <f t="shared" si="38"/>
        <v>1525302.8687528146</v>
      </c>
      <c r="O248" s="34"/>
      <c r="Q248" s="205"/>
      <c r="R248" s="205"/>
    </row>
    <row r="249" spans="1:18" s="32" customFormat="1" x14ac:dyDescent="0.25">
      <c r="A249" s="36"/>
      <c r="B249" s="52" t="s">
        <v>760</v>
      </c>
      <c r="C249" s="36">
        <v>4</v>
      </c>
      <c r="D249" s="56">
        <v>37.795300000000005</v>
      </c>
      <c r="E249" s="84">
        <v>2535</v>
      </c>
      <c r="F249" s="135">
        <v>589171.80000000005</v>
      </c>
      <c r="G249" s="42">
        <v>100</v>
      </c>
      <c r="H249" s="51">
        <f t="shared" si="43"/>
        <v>589171.80000000005</v>
      </c>
      <c r="I249" s="51">
        <f t="shared" si="39"/>
        <v>0</v>
      </c>
      <c r="J249" s="51">
        <f t="shared" si="40"/>
        <v>232.41491124260358</v>
      </c>
      <c r="K249" s="51">
        <f t="shared" si="41"/>
        <v>666.95418080755087</v>
      </c>
      <c r="L249" s="51">
        <f t="shared" si="42"/>
        <v>1235057.235777528</v>
      </c>
      <c r="M249" s="51"/>
      <c r="N249" s="203">
        <f t="shared" si="38"/>
        <v>1235057.235777528</v>
      </c>
      <c r="O249" s="34"/>
      <c r="Q249" s="205"/>
      <c r="R249" s="205"/>
    </row>
    <row r="250" spans="1:18" s="32" customFormat="1" x14ac:dyDescent="0.25">
      <c r="A250" s="36"/>
      <c r="B250" s="52" t="s">
        <v>761</v>
      </c>
      <c r="C250" s="36">
        <v>4</v>
      </c>
      <c r="D250" s="56">
        <v>12.696099999999999</v>
      </c>
      <c r="E250" s="84">
        <v>641</v>
      </c>
      <c r="F250" s="135">
        <v>175840.1</v>
      </c>
      <c r="G250" s="42">
        <v>100</v>
      </c>
      <c r="H250" s="51">
        <f t="shared" si="43"/>
        <v>175840.1</v>
      </c>
      <c r="I250" s="51">
        <f t="shared" si="39"/>
        <v>0</v>
      </c>
      <c r="J250" s="51">
        <f t="shared" si="40"/>
        <v>274.32152886115443</v>
      </c>
      <c r="K250" s="51">
        <f t="shared" si="41"/>
        <v>625.04756318900002</v>
      </c>
      <c r="L250" s="51">
        <f t="shared" si="42"/>
        <v>870832.58575537859</v>
      </c>
      <c r="M250" s="51"/>
      <c r="N250" s="203">
        <f t="shared" si="38"/>
        <v>870832.58575537859</v>
      </c>
      <c r="O250" s="34"/>
      <c r="Q250" s="205"/>
      <c r="R250" s="205"/>
    </row>
    <row r="251" spans="1:18" s="32" customFormat="1" x14ac:dyDescent="0.25">
      <c r="A251" s="36"/>
      <c r="B251" s="52" t="s">
        <v>166</v>
      </c>
      <c r="C251" s="36">
        <v>4</v>
      </c>
      <c r="D251" s="56">
        <v>65.192599999999999</v>
      </c>
      <c r="E251" s="84">
        <v>3907</v>
      </c>
      <c r="F251" s="135">
        <v>1952802.5</v>
      </c>
      <c r="G251" s="42">
        <v>100</v>
      </c>
      <c r="H251" s="51">
        <f t="shared" si="43"/>
        <v>1952802.5</v>
      </c>
      <c r="I251" s="51">
        <f t="shared" si="39"/>
        <v>0</v>
      </c>
      <c r="J251" s="51">
        <f t="shared" si="40"/>
        <v>499.82147427693883</v>
      </c>
      <c r="K251" s="51">
        <f t="shared" si="41"/>
        <v>399.54761777321562</v>
      </c>
      <c r="L251" s="51">
        <f t="shared" si="42"/>
        <v>1172435.4318145597</v>
      </c>
      <c r="M251" s="51"/>
      <c r="N251" s="203">
        <f t="shared" si="38"/>
        <v>1172435.4318145597</v>
      </c>
      <c r="O251" s="34"/>
      <c r="Q251" s="205"/>
      <c r="R251" s="205"/>
    </row>
    <row r="252" spans="1:18" s="32" customFormat="1" x14ac:dyDescent="0.25">
      <c r="A252" s="36"/>
      <c r="B252" s="52" t="s">
        <v>167</v>
      </c>
      <c r="C252" s="36">
        <v>4</v>
      </c>
      <c r="D252" s="56">
        <v>60.270100000000006</v>
      </c>
      <c r="E252" s="84">
        <v>4117</v>
      </c>
      <c r="F252" s="135">
        <v>1239376.8999999999</v>
      </c>
      <c r="G252" s="42">
        <v>100</v>
      </c>
      <c r="H252" s="51">
        <f t="shared" si="43"/>
        <v>1239376.8999999999</v>
      </c>
      <c r="I252" s="51">
        <f t="shared" si="39"/>
        <v>0</v>
      </c>
      <c r="J252" s="51">
        <f t="shared" si="40"/>
        <v>301.03883896040804</v>
      </c>
      <c r="K252" s="51">
        <f t="shared" si="41"/>
        <v>598.33025308974641</v>
      </c>
      <c r="L252" s="51">
        <f t="shared" si="42"/>
        <v>1419952.295227271</v>
      </c>
      <c r="M252" s="51"/>
      <c r="N252" s="203">
        <f t="shared" si="38"/>
        <v>1419952.295227271</v>
      </c>
      <c r="O252" s="34"/>
      <c r="Q252" s="205"/>
      <c r="R252" s="205"/>
    </row>
    <row r="253" spans="1:18" s="32" customFormat="1" x14ac:dyDescent="0.25">
      <c r="A253" s="36"/>
      <c r="B253" s="52" t="s">
        <v>168</v>
      </c>
      <c r="C253" s="36">
        <v>4</v>
      </c>
      <c r="D253" s="56">
        <v>65.196699999999993</v>
      </c>
      <c r="E253" s="84">
        <v>1548</v>
      </c>
      <c r="F253" s="135">
        <v>402716.8</v>
      </c>
      <c r="G253" s="42">
        <v>100</v>
      </c>
      <c r="H253" s="51">
        <f t="shared" si="43"/>
        <v>402716.8</v>
      </c>
      <c r="I253" s="51">
        <f t="shared" si="39"/>
        <v>0</v>
      </c>
      <c r="J253" s="51">
        <f t="shared" si="40"/>
        <v>260.1529715762274</v>
      </c>
      <c r="K253" s="51">
        <f t="shared" si="41"/>
        <v>639.21612047392705</v>
      </c>
      <c r="L253" s="51">
        <f t="shared" si="42"/>
        <v>1174502.4311184268</v>
      </c>
      <c r="M253" s="51"/>
      <c r="N253" s="203">
        <f t="shared" si="38"/>
        <v>1174502.4311184268</v>
      </c>
      <c r="O253" s="34"/>
      <c r="Q253" s="205"/>
      <c r="R253" s="205"/>
    </row>
    <row r="254" spans="1:18" s="32" customFormat="1" x14ac:dyDescent="0.25">
      <c r="A254" s="36"/>
      <c r="B254" s="52" t="s">
        <v>169</v>
      </c>
      <c r="C254" s="36">
        <v>4</v>
      </c>
      <c r="D254" s="56">
        <v>32.4041</v>
      </c>
      <c r="E254" s="84">
        <v>2442</v>
      </c>
      <c r="F254" s="135">
        <v>734472.3</v>
      </c>
      <c r="G254" s="42">
        <v>100</v>
      </c>
      <c r="H254" s="51">
        <f t="shared" si="43"/>
        <v>734472.3</v>
      </c>
      <c r="I254" s="51">
        <f t="shared" si="39"/>
        <v>0</v>
      </c>
      <c r="J254" s="51">
        <f t="shared" si="40"/>
        <v>300.76670761670766</v>
      </c>
      <c r="K254" s="51">
        <f t="shared" si="41"/>
        <v>598.60238443344679</v>
      </c>
      <c r="L254" s="51">
        <f t="shared" si="42"/>
        <v>1123573.0798911196</v>
      </c>
      <c r="M254" s="51"/>
      <c r="N254" s="203">
        <f t="shared" si="38"/>
        <v>1123573.0798911196</v>
      </c>
      <c r="O254" s="34"/>
      <c r="Q254" s="205"/>
      <c r="R254" s="205"/>
    </row>
    <row r="255" spans="1:18" s="32" customFormat="1" x14ac:dyDescent="0.25">
      <c r="A255" s="36"/>
      <c r="B255" s="52" t="s">
        <v>170</v>
      </c>
      <c r="C255" s="36">
        <v>4</v>
      </c>
      <c r="D255" s="56">
        <v>67.829499999999996</v>
      </c>
      <c r="E255" s="84">
        <v>4269</v>
      </c>
      <c r="F255" s="135">
        <v>1041253.4</v>
      </c>
      <c r="G255" s="42">
        <v>100</v>
      </c>
      <c r="H255" s="51">
        <f t="shared" si="43"/>
        <v>1041253.4</v>
      </c>
      <c r="I255" s="51">
        <f t="shared" si="39"/>
        <v>0</v>
      </c>
      <c r="J255" s="51">
        <f t="shared" si="40"/>
        <v>243.91037713750293</v>
      </c>
      <c r="K255" s="51">
        <f t="shared" si="41"/>
        <v>655.45871491265154</v>
      </c>
      <c r="L255" s="51">
        <f t="shared" si="42"/>
        <v>1532409.0783212858</v>
      </c>
      <c r="M255" s="51"/>
      <c r="N255" s="203">
        <f t="shared" si="38"/>
        <v>1532409.0783212858</v>
      </c>
      <c r="O255" s="34"/>
      <c r="Q255" s="205"/>
      <c r="R255" s="205"/>
    </row>
    <row r="256" spans="1:18" s="32" customFormat="1" x14ac:dyDescent="0.25">
      <c r="A256" s="36"/>
      <c r="B256" s="52"/>
      <c r="C256" s="36"/>
      <c r="D256" s="56">
        <v>0</v>
      </c>
      <c r="E256" s="86"/>
      <c r="F256" s="33"/>
      <c r="G256" s="42"/>
      <c r="H256" s="43"/>
      <c r="I256" s="43"/>
      <c r="J256" s="33"/>
      <c r="K256" s="51"/>
      <c r="L256" s="51"/>
      <c r="M256" s="51"/>
      <c r="N256" s="203"/>
      <c r="O256" s="34"/>
      <c r="Q256" s="205"/>
      <c r="R256" s="205"/>
    </row>
    <row r="257" spans="1:18" s="32" customFormat="1" x14ac:dyDescent="0.25">
      <c r="A257" s="31" t="s">
        <v>173</v>
      </c>
      <c r="B257" s="44" t="s">
        <v>2</v>
      </c>
      <c r="C257" s="45"/>
      <c r="D257" s="3">
        <v>923.69960000000003</v>
      </c>
      <c r="E257" s="87">
        <f>E258</f>
        <v>53977</v>
      </c>
      <c r="F257" s="38"/>
      <c r="G257" s="42"/>
      <c r="H257" s="38">
        <f>H259</f>
        <v>4899995.5999999996</v>
      </c>
      <c r="I257" s="38">
        <f>I259</f>
        <v>-4899995.5999999996</v>
      </c>
      <c r="J257" s="38"/>
      <c r="K257" s="51"/>
      <c r="L257" s="51"/>
      <c r="M257" s="47">
        <f>M259</f>
        <v>32506349.935207337</v>
      </c>
      <c r="N257" s="201">
        <f t="shared" ref="N257:N320" si="44">L257+M257</f>
        <v>32506349.935207337</v>
      </c>
      <c r="O257" s="34"/>
      <c r="Q257" s="205"/>
      <c r="R257" s="205"/>
    </row>
    <row r="258" spans="1:18" s="32" customFormat="1" x14ac:dyDescent="0.25">
      <c r="A258" s="31" t="s">
        <v>173</v>
      </c>
      <c r="B258" s="44" t="s">
        <v>3</v>
      </c>
      <c r="C258" s="45"/>
      <c r="D258" s="3">
        <v>923.69960000000003</v>
      </c>
      <c r="E258" s="87">
        <f>SUM(E260:E282)</f>
        <v>53977</v>
      </c>
      <c r="F258" s="38">
        <f>SUM(F260:F282)</f>
        <v>28871445.899999999</v>
      </c>
      <c r="G258" s="42"/>
      <c r="H258" s="38">
        <f>SUM(H260:H282)</f>
        <v>19071454.699999996</v>
      </c>
      <c r="I258" s="38">
        <f>SUM(I260:I282)</f>
        <v>9799991.1999999993</v>
      </c>
      <c r="J258" s="38"/>
      <c r="K258" s="51"/>
      <c r="L258" s="38">
        <f>SUM(L260:L282)</f>
        <v>26947351.88782452</v>
      </c>
      <c r="M258" s="51"/>
      <c r="N258" s="201">
        <f t="shared" si="44"/>
        <v>26947351.88782452</v>
      </c>
      <c r="O258" s="34"/>
      <c r="Q258" s="205"/>
      <c r="R258" s="205"/>
    </row>
    <row r="259" spans="1:18" s="32" customFormat="1" x14ac:dyDescent="0.25">
      <c r="A259" s="36"/>
      <c r="B259" s="52" t="s">
        <v>26</v>
      </c>
      <c r="C259" s="36">
        <v>2</v>
      </c>
      <c r="D259" s="56">
        <v>0</v>
      </c>
      <c r="E259" s="88"/>
      <c r="F259" s="51"/>
      <c r="G259" s="42">
        <v>25</v>
      </c>
      <c r="H259" s="51">
        <f>F263*G259/100</f>
        <v>4899995.5999999996</v>
      </c>
      <c r="I259" s="51">
        <f t="shared" ref="I259:I282" si="45">F259-H259</f>
        <v>-4899995.5999999996</v>
      </c>
      <c r="J259" s="51"/>
      <c r="K259" s="51"/>
      <c r="L259" s="51"/>
      <c r="M259" s="51">
        <f>($L$7*$L$8*E257/$L$10)+($L$7*$L$9*D257/$L$11)</f>
        <v>32506349.935207337</v>
      </c>
      <c r="N259" s="203">
        <f t="shared" si="44"/>
        <v>32506349.935207337</v>
      </c>
      <c r="O259" s="34"/>
      <c r="Q259" s="205"/>
      <c r="R259" s="205"/>
    </row>
    <row r="260" spans="1:18" s="32" customFormat="1" x14ac:dyDescent="0.25">
      <c r="A260" s="36"/>
      <c r="B260" s="52" t="s">
        <v>174</v>
      </c>
      <c r="C260" s="36">
        <v>4</v>
      </c>
      <c r="D260" s="56">
        <v>31.286999999999999</v>
      </c>
      <c r="E260" s="84">
        <v>1841</v>
      </c>
      <c r="F260" s="136">
        <v>362203.5</v>
      </c>
      <c r="G260" s="42">
        <v>100</v>
      </c>
      <c r="H260" s="51">
        <f t="shared" ref="H260:H282" si="46">F260*G260/100</f>
        <v>362203.5</v>
      </c>
      <c r="I260" s="51">
        <f t="shared" si="45"/>
        <v>0</v>
      </c>
      <c r="J260" s="51">
        <f t="shared" ref="J260:J282" si="47">F260/E260</f>
        <v>196.74280282455189</v>
      </c>
      <c r="K260" s="51">
        <f t="shared" ref="K260:K282" si="48">$J$11*$J$19-J260</f>
        <v>702.62628922560259</v>
      </c>
      <c r="L260" s="51">
        <f t="shared" ref="L260:L282" si="49">IF(K260&gt;0,$J$7*$J$8*(K260/$K$19),0)+$J$7*$J$9*(E260/$E$19)+$J$7*$J$10*(D260/$D$19)</f>
        <v>1171917.0917332144</v>
      </c>
      <c r="M260" s="51"/>
      <c r="N260" s="203">
        <f t="shared" si="44"/>
        <v>1171917.0917332144</v>
      </c>
      <c r="O260" s="34"/>
      <c r="Q260" s="205"/>
      <c r="R260" s="205"/>
    </row>
    <row r="261" spans="1:18" s="32" customFormat="1" x14ac:dyDescent="0.25">
      <c r="A261" s="36"/>
      <c r="B261" s="52" t="s">
        <v>762</v>
      </c>
      <c r="C261" s="36">
        <v>4</v>
      </c>
      <c r="D261" s="56">
        <v>45.492799999999995</v>
      </c>
      <c r="E261" s="84">
        <v>2212</v>
      </c>
      <c r="F261" s="136">
        <v>369806.9</v>
      </c>
      <c r="G261" s="42">
        <v>100</v>
      </c>
      <c r="H261" s="51">
        <f t="shared" si="46"/>
        <v>369806.9</v>
      </c>
      <c r="I261" s="51">
        <f t="shared" si="45"/>
        <v>0</v>
      </c>
      <c r="J261" s="51">
        <f t="shared" si="47"/>
        <v>167.18214285714288</v>
      </c>
      <c r="K261" s="51">
        <f t="shared" si="48"/>
        <v>732.18694919301151</v>
      </c>
      <c r="L261" s="51">
        <f t="shared" si="49"/>
        <v>1300182.32103117</v>
      </c>
      <c r="M261" s="51"/>
      <c r="N261" s="203">
        <f t="shared" si="44"/>
        <v>1300182.32103117</v>
      </c>
      <c r="O261" s="34"/>
      <c r="Q261" s="205"/>
      <c r="R261" s="205"/>
    </row>
    <row r="262" spans="1:18" s="32" customFormat="1" x14ac:dyDescent="0.25">
      <c r="A262" s="36"/>
      <c r="B262" s="52" t="s">
        <v>175</v>
      </c>
      <c r="C262" s="36">
        <v>4</v>
      </c>
      <c r="D262" s="56">
        <v>49.9925</v>
      </c>
      <c r="E262" s="84">
        <v>1819</v>
      </c>
      <c r="F262" s="136">
        <v>376906.4</v>
      </c>
      <c r="G262" s="42">
        <v>100</v>
      </c>
      <c r="H262" s="51">
        <f t="shared" si="46"/>
        <v>376906.4</v>
      </c>
      <c r="I262" s="51">
        <f t="shared" si="45"/>
        <v>0</v>
      </c>
      <c r="J262" s="51">
        <f t="shared" si="47"/>
        <v>207.20527762506873</v>
      </c>
      <c r="K262" s="51">
        <f t="shared" si="48"/>
        <v>692.16381442508577</v>
      </c>
      <c r="L262" s="51">
        <f t="shared" si="49"/>
        <v>1219688.0140400813</v>
      </c>
      <c r="M262" s="51"/>
      <c r="N262" s="203">
        <f t="shared" si="44"/>
        <v>1219688.0140400813</v>
      </c>
      <c r="O262" s="34"/>
      <c r="Q262" s="205"/>
      <c r="R262" s="205"/>
    </row>
    <row r="263" spans="1:18" s="32" customFormat="1" x14ac:dyDescent="0.25">
      <c r="A263" s="36"/>
      <c r="B263" s="52" t="s">
        <v>173</v>
      </c>
      <c r="C263" s="36">
        <v>3</v>
      </c>
      <c r="D263" s="56">
        <v>146.12969999999999</v>
      </c>
      <c r="E263" s="84">
        <v>13674</v>
      </c>
      <c r="F263" s="136">
        <v>19599982.399999999</v>
      </c>
      <c r="G263" s="42">
        <v>50</v>
      </c>
      <c r="H263" s="51">
        <f t="shared" si="46"/>
        <v>9799991.1999999993</v>
      </c>
      <c r="I263" s="51">
        <f t="shared" si="45"/>
        <v>9799991.1999999993</v>
      </c>
      <c r="J263" s="51">
        <f t="shared" si="47"/>
        <v>1433.3759251133538</v>
      </c>
      <c r="K263" s="51">
        <f t="shared" si="48"/>
        <v>-534.00683306319934</v>
      </c>
      <c r="L263" s="51">
        <f t="shared" si="49"/>
        <v>2148188.6294937143</v>
      </c>
      <c r="M263" s="51"/>
      <c r="N263" s="203">
        <f t="shared" si="44"/>
        <v>2148188.6294937143</v>
      </c>
      <c r="O263" s="34"/>
      <c r="Q263" s="205"/>
      <c r="R263" s="205"/>
    </row>
    <row r="264" spans="1:18" s="32" customFormat="1" x14ac:dyDescent="0.25">
      <c r="A264" s="36"/>
      <c r="B264" s="52" t="s">
        <v>176</v>
      </c>
      <c r="C264" s="36">
        <v>4</v>
      </c>
      <c r="D264" s="56">
        <v>44.4619</v>
      </c>
      <c r="E264" s="84">
        <v>1624</v>
      </c>
      <c r="F264" s="136">
        <v>361596.6</v>
      </c>
      <c r="G264" s="42">
        <v>100</v>
      </c>
      <c r="H264" s="51">
        <f t="shared" si="46"/>
        <v>361596.6</v>
      </c>
      <c r="I264" s="51">
        <f t="shared" si="45"/>
        <v>0</v>
      </c>
      <c r="J264" s="51">
        <f t="shared" si="47"/>
        <v>222.65800492610836</v>
      </c>
      <c r="K264" s="51">
        <f t="shared" si="48"/>
        <v>676.71108712404612</v>
      </c>
      <c r="L264" s="51">
        <f t="shared" si="49"/>
        <v>1158892.7917056798</v>
      </c>
      <c r="M264" s="51"/>
      <c r="N264" s="203">
        <f t="shared" si="44"/>
        <v>1158892.7917056798</v>
      </c>
      <c r="O264" s="34"/>
      <c r="Q264" s="205"/>
      <c r="R264" s="205"/>
    </row>
    <row r="265" spans="1:18" s="32" customFormat="1" x14ac:dyDescent="0.25">
      <c r="A265" s="36"/>
      <c r="B265" s="52" t="s">
        <v>177</v>
      </c>
      <c r="C265" s="36">
        <v>4</v>
      </c>
      <c r="D265" s="56">
        <v>12.8087</v>
      </c>
      <c r="E265" s="84">
        <v>647</v>
      </c>
      <c r="F265" s="136">
        <v>279493.59999999998</v>
      </c>
      <c r="G265" s="42">
        <v>100</v>
      </c>
      <c r="H265" s="51">
        <f t="shared" si="46"/>
        <v>279493.59999999998</v>
      </c>
      <c r="I265" s="51">
        <f t="shared" si="45"/>
        <v>0</v>
      </c>
      <c r="J265" s="51">
        <f t="shared" si="47"/>
        <v>431.98392581143736</v>
      </c>
      <c r="K265" s="51">
        <f t="shared" si="48"/>
        <v>467.38516623871709</v>
      </c>
      <c r="L265" s="51">
        <f t="shared" si="49"/>
        <v>682646.16832482966</v>
      </c>
      <c r="M265" s="51"/>
      <c r="N265" s="203">
        <f t="shared" si="44"/>
        <v>682646.16832482966</v>
      </c>
      <c r="O265" s="34"/>
      <c r="Q265" s="205"/>
      <c r="R265" s="205"/>
    </row>
    <row r="266" spans="1:18" s="32" customFormat="1" x14ac:dyDescent="0.25">
      <c r="A266" s="36"/>
      <c r="B266" s="52" t="s">
        <v>178</v>
      </c>
      <c r="C266" s="36">
        <v>4</v>
      </c>
      <c r="D266" s="56">
        <v>40.336600000000004</v>
      </c>
      <c r="E266" s="84">
        <v>1572</v>
      </c>
      <c r="F266" s="136">
        <v>161377.60000000001</v>
      </c>
      <c r="G266" s="42">
        <v>100</v>
      </c>
      <c r="H266" s="51">
        <f t="shared" si="46"/>
        <v>161377.60000000001</v>
      </c>
      <c r="I266" s="51">
        <f t="shared" si="45"/>
        <v>0</v>
      </c>
      <c r="J266" s="51">
        <f t="shared" si="47"/>
        <v>102.65750636132316</v>
      </c>
      <c r="K266" s="51">
        <f t="shared" si="48"/>
        <v>796.71158568883129</v>
      </c>
      <c r="L266" s="51">
        <f t="shared" si="49"/>
        <v>1282776.5756050327</v>
      </c>
      <c r="M266" s="51"/>
      <c r="N266" s="203">
        <f t="shared" si="44"/>
        <v>1282776.5756050327</v>
      </c>
      <c r="O266" s="34"/>
      <c r="Q266" s="205"/>
      <c r="R266" s="205"/>
    </row>
    <row r="267" spans="1:18" s="32" customFormat="1" x14ac:dyDescent="0.25">
      <c r="A267" s="36"/>
      <c r="B267" s="52" t="s">
        <v>763</v>
      </c>
      <c r="C267" s="36">
        <v>4</v>
      </c>
      <c r="D267" s="56">
        <v>44.004200000000004</v>
      </c>
      <c r="E267" s="84">
        <v>2216</v>
      </c>
      <c r="F267" s="136">
        <v>741732.2</v>
      </c>
      <c r="G267" s="42">
        <v>100</v>
      </c>
      <c r="H267" s="51">
        <f t="shared" si="46"/>
        <v>741732.2</v>
      </c>
      <c r="I267" s="51">
        <f t="shared" si="45"/>
        <v>0</v>
      </c>
      <c r="J267" s="51">
        <f t="shared" si="47"/>
        <v>334.71669675090249</v>
      </c>
      <c r="K267" s="51">
        <f t="shared" si="48"/>
        <v>564.65239529925202</v>
      </c>
      <c r="L267" s="51">
        <f t="shared" si="49"/>
        <v>1094508.4428530752</v>
      </c>
      <c r="M267" s="51"/>
      <c r="N267" s="203">
        <f t="shared" si="44"/>
        <v>1094508.4428530752</v>
      </c>
      <c r="O267" s="34"/>
      <c r="Q267" s="205"/>
      <c r="R267" s="205"/>
    </row>
    <row r="268" spans="1:18" s="32" customFormat="1" x14ac:dyDescent="0.25">
      <c r="A268" s="36"/>
      <c r="B268" s="52" t="s">
        <v>179</v>
      </c>
      <c r="C268" s="36">
        <v>4</v>
      </c>
      <c r="D268" s="56">
        <v>55.929899999999996</v>
      </c>
      <c r="E268" s="84">
        <v>4968</v>
      </c>
      <c r="F268" s="136">
        <v>1063124.7</v>
      </c>
      <c r="G268" s="42">
        <v>100</v>
      </c>
      <c r="H268" s="51">
        <f t="shared" si="46"/>
        <v>1063124.7</v>
      </c>
      <c r="I268" s="51">
        <f t="shared" si="45"/>
        <v>0</v>
      </c>
      <c r="J268" s="51">
        <f t="shared" si="47"/>
        <v>213.99450483091786</v>
      </c>
      <c r="K268" s="51">
        <f t="shared" si="48"/>
        <v>685.37458721923656</v>
      </c>
      <c r="L268" s="51">
        <f t="shared" si="49"/>
        <v>1612906.3706895674</v>
      </c>
      <c r="M268" s="51"/>
      <c r="N268" s="203">
        <f t="shared" si="44"/>
        <v>1612906.3706895674</v>
      </c>
      <c r="O268" s="34"/>
      <c r="Q268" s="205"/>
      <c r="R268" s="205"/>
    </row>
    <row r="269" spans="1:18" s="32" customFormat="1" x14ac:dyDescent="0.25">
      <c r="A269" s="36"/>
      <c r="B269" s="52" t="s">
        <v>180</v>
      </c>
      <c r="C269" s="36">
        <v>4</v>
      </c>
      <c r="D269" s="56">
        <v>46.283000000000001</v>
      </c>
      <c r="E269" s="84">
        <v>2061</v>
      </c>
      <c r="F269" s="136">
        <v>537791.6</v>
      </c>
      <c r="G269" s="42">
        <v>100</v>
      </c>
      <c r="H269" s="51">
        <f t="shared" si="46"/>
        <v>537791.6</v>
      </c>
      <c r="I269" s="51">
        <f t="shared" si="45"/>
        <v>0</v>
      </c>
      <c r="J269" s="51">
        <f t="shared" si="47"/>
        <v>260.93721494420186</v>
      </c>
      <c r="K269" s="51">
        <f t="shared" si="48"/>
        <v>638.43187710595259</v>
      </c>
      <c r="L269" s="51">
        <f t="shared" si="49"/>
        <v>1171992.0374690364</v>
      </c>
      <c r="M269" s="51"/>
      <c r="N269" s="203">
        <f t="shared" si="44"/>
        <v>1171992.0374690364</v>
      </c>
      <c r="O269" s="34"/>
      <c r="Q269" s="205"/>
      <c r="R269" s="205"/>
    </row>
    <row r="270" spans="1:18" s="32" customFormat="1" x14ac:dyDescent="0.25">
      <c r="A270" s="36"/>
      <c r="B270" s="52" t="s">
        <v>181</v>
      </c>
      <c r="C270" s="36">
        <v>4</v>
      </c>
      <c r="D270" s="56">
        <v>40.415599999999998</v>
      </c>
      <c r="E270" s="84">
        <v>1530</v>
      </c>
      <c r="F270" s="136">
        <v>286432.90000000002</v>
      </c>
      <c r="G270" s="42">
        <v>100</v>
      </c>
      <c r="H270" s="51">
        <f t="shared" si="46"/>
        <v>286432.90000000002</v>
      </c>
      <c r="I270" s="51">
        <f t="shared" si="45"/>
        <v>0</v>
      </c>
      <c r="J270" s="51">
        <f t="shared" si="47"/>
        <v>187.211045751634</v>
      </c>
      <c r="K270" s="51">
        <f t="shared" si="48"/>
        <v>712.1580462985205</v>
      </c>
      <c r="L270" s="51">
        <f t="shared" si="49"/>
        <v>1176439.5482919363</v>
      </c>
      <c r="M270" s="51"/>
      <c r="N270" s="203">
        <f t="shared" si="44"/>
        <v>1176439.5482919363</v>
      </c>
      <c r="O270" s="34"/>
      <c r="Q270" s="205"/>
      <c r="R270" s="205"/>
    </row>
    <row r="271" spans="1:18" s="32" customFormat="1" x14ac:dyDescent="0.25">
      <c r="A271" s="36"/>
      <c r="B271" s="52" t="s">
        <v>182</v>
      </c>
      <c r="C271" s="36">
        <v>4</v>
      </c>
      <c r="D271" s="56">
        <v>11.5463</v>
      </c>
      <c r="E271" s="84">
        <v>744</v>
      </c>
      <c r="F271" s="136">
        <v>69106.2</v>
      </c>
      <c r="G271" s="42">
        <v>100</v>
      </c>
      <c r="H271" s="51">
        <f t="shared" si="46"/>
        <v>69106.2</v>
      </c>
      <c r="I271" s="51">
        <f t="shared" si="45"/>
        <v>0</v>
      </c>
      <c r="J271" s="51">
        <f t="shared" si="47"/>
        <v>92.88467741935483</v>
      </c>
      <c r="K271" s="51">
        <f t="shared" si="48"/>
        <v>806.48441463079962</v>
      </c>
      <c r="L271" s="51">
        <f t="shared" si="49"/>
        <v>1097270.8602579674</v>
      </c>
      <c r="M271" s="51"/>
      <c r="N271" s="203">
        <f t="shared" si="44"/>
        <v>1097270.8602579674</v>
      </c>
      <c r="O271" s="34"/>
      <c r="Q271" s="205"/>
      <c r="R271" s="205"/>
    </row>
    <row r="272" spans="1:18" s="32" customFormat="1" x14ac:dyDescent="0.25">
      <c r="A272" s="36"/>
      <c r="B272" s="52" t="s">
        <v>183</v>
      </c>
      <c r="C272" s="36">
        <v>4</v>
      </c>
      <c r="D272" s="56">
        <v>52.649300000000004</v>
      </c>
      <c r="E272" s="84">
        <v>1742</v>
      </c>
      <c r="F272" s="136">
        <v>326533.90000000002</v>
      </c>
      <c r="G272" s="42">
        <v>100</v>
      </c>
      <c r="H272" s="51">
        <f t="shared" si="46"/>
        <v>326533.90000000002</v>
      </c>
      <c r="I272" s="51">
        <f t="shared" si="45"/>
        <v>0</v>
      </c>
      <c r="J272" s="51">
        <f t="shared" si="47"/>
        <v>187.44770378874858</v>
      </c>
      <c r="K272" s="51">
        <f t="shared" si="48"/>
        <v>711.92138826140581</v>
      </c>
      <c r="L272" s="51">
        <f t="shared" si="49"/>
        <v>1243031.5107925087</v>
      </c>
      <c r="M272" s="51"/>
      <c r="N272" s="203">
        <f t="shared" si="44"/>
        <v>1243031.5107925087</v>
      </c>
      <c r="O272" s="34"/>
      <c r="Q272" s="205"/>
      <c r="R272" s="205"/>
    </row>
    <row r="273" spans="1:18" s="32" customFormat="1" x14ac:dyDescent="0.25">
      <c r="A273" s="36"/>
      <c r="B273" s="52" t="s">
        <v>184</v>
      </c>
      <c r="C273" s="36">
        <v>4</v>
      </c>
      <c r="D273" s="56">
        <v>21.676100000000002</v>
      </c>
      <c r="E273" s="84">
        <v>1818</v>
      </c>
      <c r="F273" s="136">
        <v>564769.9</v>
      </c>
      <c r="G273" s="42">
        <v>100</v>
      </c>
      <c r="H273" s="51">
        <f t="shared" si="46"/>
        <v>564769.9</v>
      </c>
      <c r="I273" s="51">
        <f t="shared" si="45"/>
        <v>0</v>
      </c>
      <c r="J273" s="51">
        <f t="shared" si="47"/>
        <v>310.6545104510451</v>
      </c>
      <c r="K273" s="51">
        <f t="shared" si="48"/>
        <v>588.71458159910935</v>
      </c>
      <c r="L273" s="51">
        <f t="shared" si="49"/>
        <v>999999.35955147981</v>
      </c>
      <c r="M273" s="51"/>
      <c r="N273" s="203">
        <f t="shared" si="44"/>
        <v>999999.35955147981</v>
      </c>
      <c r="O273" s="34"/>
      <c r="Q273" s="205"/>
      <c r="R273" s="205"/>
    </row>
    <row r="274" spans="1:18" s="32" customFormat="1" x14ac:dyDescent="0.25">
      <c r="A274" s="36"/>
      <c r="B274" s="52" t="s">
        <v>185</v>
      </c>
      <c r="C274" s="36">
        <v>4</v>
      </c>
      <c r="D274" s="56">
        <v>42.465600000000009</v>
      </c>
      <c r="E274" s="84">
        <v>3136</v>
      </c>
      <c r="F274" s="136">
        <v>1044734.5</v>
      </c>
      <c r="G274" s="42">
        <v>100</v>
      </c>
      <c r="H274" s="51">
        <f t="shared" si="46"/>
        <v>1044734.5</v>
      </c>
      <c r="I274" s="51">
        <f t="shared" si="45"/>
        <v>0</v>
      </c>
      <c r="J274" s="51">
        <f t="shared" si="47"/>
        <v>333.1423788265306</v>
      </c>
      <c r="K274" s="51">
        <f t="shared" si="48"/>
        <v>566.22671322362385</v>
      </c>
      <c r="L274" s="51">
        <f t="shared" si="49"/>
        <v>1202637.5245875889</v>
      </c>
      <c r="M274" s="51"/>
      <c r="N274" s="203">
        <f t="shared" si="44"/>
        <v>1202637.5245875889</v>
      </c>
      <c r="O274" s="34"/>
      <c r="Q274" s="205"/>
      <c r="R274" s="205"/>
    </row>
    <row r="275" spans="1:18" s="32" customFormat="1" x14ac:dyDescent="0.25">
      <c r="A275" s="36"/>
      <c r="B275" s="52" t="s">
        <v>186</v>
      </c>
      <c r="C275" s="36">
        <v>4</v>
      </c>
      <c r="D275" s="56">
        <v>18.5396</v>
      </c>
      <c r="E275" s="84">
        <v>1501</v>
      </c>
      <c r="F275" s="136">
        <v>298307.5</v>
      </c>
      <c r="G275" s="42">
        <v>100</v>
      </c>
      <c r="H275" s="51">
        <f t="shared" si="46"/>
        <v>298307.5</v>
      </c>
      <c r="I275" s="51">
        <f t="shared" si="45"/>
        <v>0</v>
      </c>
      <c r="J275" s="51">
        <f t="shared" si="47"/>
        <v>198.73917388407727</v>
      </c>
      <c r="K275" s="51">
        <f t="shared" si="48"/>
        <v>700.62991816607723</v>
      </c>
      <c r="L275" s="51">
        <f t="shared" si="49"/>
        <v>1085412.0609967392</v>
      </c>
      <c r="M275" s="51"/>
      <c r="N275" s="203">
        <f t="shared" si="44"/>
        <v>1085412.0609967392</v>
      </c>
      <c r="O275" s="34"/>
      <c r="Q275" s="205"/>
      <c r="R275" s="205"/>
    </row>
    <row r="276" spans="1:18" s="32" customFormat="1" x14ac:dyDescent="0.25">
      <c r="A276" s="36"/>
      <c r="B276" s="52" t="s">
        <v>187</v>
      </c>
      <c r="C276" s="36">
        <v>4</v>
      </c>
      <c r="D276" s="56">
        <v>29.806500000000003</v>
      </c>
      <c r="E276" s="84">
        <v>2276</v>
      </c>
      <c r="F276" s="136">
        <v>342782.8</v>
      </c>
      <c r="G276" s="42">
        <v>100</v>
      </c>
      <c r="H276" s="51">
        <f t="shared" si="46"/>
        <v>342782.8</v>
      </c>
      <c r="I276" s="51">
        <f t="shared" si="45"/>
        <v>0</v>
      </c>
      <c r="J276" s="51">
        <f t="shared" si="47"/>
        <v>150.60755711775045</v>
      </c>
      <c r="K276" s="51">
        <f t="shared" si="48"/>
        <v>748.76153493240395</v>
      </c>
      <c r="L276" s="51">
        <f t="shared" si="49"/>
        <v>1275004.4266563624</v>
      </c>
      <c r="M276" s="51"/>
      <c r="N276" s="203">
        <f t="shared" si="44"/>
        <v>1275004.4266563624</v>
      </c>
      <c r="O276" s="34"/>
      <c r="Q276" s="205"/>
      <c r="R276" s="205"/>
    </row>
    <row r="277" spans="1:18" s="32" customFormat="1" x14ac:dyDescent="0.25">
      <c r="A277" s="36"/>
      <c r="B277" s="52" t="s">
        <v>188</v>
      </c>
      <c r="C277" s="36">
        <v>4</v>
      </c>
      <c r="D277" s="56">
        <v>30.100700000000003</v>
      </c>
      <c r="E277" s="84">
        <v>1925</v>
      </c>
      <c r="F277" s="136">
        <v>407572</v>
      </c>
      <c r="G277" s="42">
        <v>100</v>
      </c>
      <c r="H277" s="51">
        <f t="shared" si="46"/>
        <v>407572</v>
      </c>
      <c r="I277" s="51">
        <f t="shared" si="45"/>
        <v>0</v>
      </c>
      <c r="J277" s="51">
        <f t="shared" si="47"/>
        <v>211.72571428571428</v>
      </c>
      <c r="K277" s="51">
        <f t="shared" si="48"/>
        <v>687.64337776444017</v>
      </c>
      <c r="L277" s="51">
        <f t="shared" si="49"/>
        <v>1160106.2856055684</v>
      </c>
      <c r="M277" s="51"/>
      <c r="N277" s="203">
        <f t="shared" si="44"/>
        <v>1160106.2856055684</v>
      </c>
      <c r="O277" s="34"/>
      <c r="Q277" s="205"/>
      <c r="R277" s="205"/>
    </row>
    <row r="278" spans="1:18" s="32" customFormat="1" x14ac:dyDescent="0.25">
      <c r="A278" s="36"/>
      <c r="B278" s="52" t="s">
        <v>764</v>
      </c>
      <c r="C278" s="36">
        <v>4</v>
      </c>
      <c r="D278" s="56">
        <v>61.915500000000002</v>
      </c>
      <c r="E278" s="84">
        <v>3468</v>
      </c>
      <c r="F278" s="136">
        <v>577320.1</v>
      </c>
      <c r="G278" s="42">
        <v>100</v>
      </c>
      <c r="H278" s="51">
        <f t="shared" si="46"/>
        <v>577320.1</v>
      </c>
      <c r="I278" s="51">
        <f t="shared" si="45"/>
        <v>0</v>
      </c>
      <c r="J278" s="51">
        <f t="shared" si="47"/>
        <v>166.47061707035755</v>
      </c>
      <c r="K278" s="51">
        <f t="shared" si="48"/>
        <v>732.8984749797969</v>
      </c>
      <c r="L278" s="51">
        <f t="shared" si="49"/>
        <v>1508458.7119484073</v>
      </c>
      <c r="M278" s="51"/>
      <c r="N278" s="203">
        <f t="shared" si="44"/>
        <v>1508458.7119484073</v>
      </c>
      <c r="O278" s="34"/>
      <c r="Q278" s="205"/>
      <c r="R278" s="205"/>
    </row>
    <row r="279" spans="1:18" s="32" customFormat="1" x14ac:dyDescent="0.25">
      <c r="A279" s="36"/>
      <c r="B279" s="52" t="s">
        <v>189</v>
      </c>
      <c r="C279" s="36">
        <v>4</v>
      </c>
      <c r="D279" s="56">
        <v>14.279399999999999</v>
      </c>
      <c r="E279" s="84">
        <v>767</v>
      </c>
      <c r="F279" s="136">
        <v>58101.9</v>
      </c>
      <c r="G279" s="42">
        <v>100</v>
      </c>
      <c r="H279" s="51">
        <f t="shared" si="46"/>
        <v>58101.9</v>
      </c>
      <c r="I279" s="51">
        <f t="shared" si="45"/>
        <v>0</v>
      </c>
      <c r="J279" s="51">
        <f t="shared" si="47"/>
        <v>75.752151238591921</v>
      </c>
      <c r="K279" s="51">
        <f t="shared" si="48"/>
        <v>823.61694081156247</v>
      </c>
      <c r="L279" s="51">
        <f t="shared" si="49"/>
        <v>1129830.583448088</v>
      </c>
      <c r="M279" s="51"/>
      <c r="N279" s="203">
        <f t="shared" si="44"/>
        <v>1129830.583448088</v>
      </c>
      <c r="O279" s="34"/>
      <c r="Q279" s="205"/>
      <c r="R279" s="205"/>
    </row>
    <row r="280" spans="1:18" s="32" customFormat="1" x14ac:dyDescent="0.25">
      <c r="A280" s="36"/>
      <c r="B280" s="52" t="s">
        <v>190</v>
      </c>
      <c r="C280" s="36">
        <v>4</v>
      </c>
      <c r="D280" s="56">
        <v>23.324099999999998</v>
      </c>
      <c r="E280" s="84">
        <v>718</v>
      </c>
      <c r="F280" s="136">
        <v>88297.9</v>
      </c>
      <c r="G280" s="42">
        <v>100</v>
      </c>
      <c r="H280" s="51">
        <f t="shared" si="46"/>
        <v>88297.9</v>
      </c>
      <c r="I280" s="51">
        <f t="shared" si="45"/>
        <v>0</v>
      </c>
      <c r="J280" s="51">
        <f t="shared" si="47"/>
        <v>122.9775766016713</v>
      </c>
      <c r="K280" s="51">
        <f t="shared" si="48"/>
        <v>776.39151544848312</v>
      </c>
      <c r="L280" s="51">
        <f t="shared" si="49"/>
        <v>1097657.457714627</v>
      </c>
      <c r="M280" s="51"/>
      <c r="N280" s="203">
        <f t="shared" si="44"/>
        <v>1097657.457714627</v>
      </c>
      <c r="O280" s="34"/>
      <c r="Q280" s="205"/>
      <c r="R280" s="205"/>
    </row>
    <row r="281" spans="1:18" s="32" customFormat="1" x14ac:dyDescent="0.25">
      <c r="A281" s="36"/>
      <c r="B281" s="52" t="s">
        <v>765</v>
      </c>
      <c r="C281" s="36">
        <v>4</v>
      </c>
      <c r="D281" s="56">
        <v>42.843400000000003</v>
      </c>
      <c r="E281" s="84">
        <v>1024</v>
      </c>
      <c r="F281" s="136">
        <v>370780.2</v>
      </c>
      <c r="G281" s="42">
        <v>100</v>
      </c>
      <c r="H281" s="51">
        <f t="shared" si="46"/>
        <v>370780.2</v>
      </c>
      <c r="I281" s="51">
        <f t="shared" si="45"/>
        <v>0</v>
      </c>
      <c r="J281" s="51">
        <f t="shared" si="47"/>
        <v>362.09003906250001</v>
      </c>
      <c r="K281" s="51">
        <f t="shared" si="48"/>
        <v>537.2790529876545</v>
      </c>
      <c r="L281" s="51">
        <f t="shared" si="49"/>
        <v>913371.73816267343</v>
      </c>
      <c r="M281" s="51"/>
      <c r="N281" s="203">
        <f t="shared" si="44"/>
        <v>913371.73816267343</v>
      </c>
      <c r="O281" s="34"/>
      <c r="Q281" s="205"/>
      <c r="R281" s="205"/>
    </row>
    <row r="282" spans="1:18" s="32" customFormat="1" x14ac:dyDescent="0.25">
      <c r="A282" s="36"/>
      <c r="B282" s="52" t="s">
        <v>191</v>
      </c>
      <c r="C282" s="36">
        <v>4</v>
      </c>
      <c r="D282" s="56">
        <v>17.411200000000001</v>
      </c>
      <c r="E282" s="84">
        <v>694</v>
      </c>
      <c r="F282" s="136">
        <v>582690.6</v>
      </c>
      <c r="G282" s="42">
        <v>100</v>
      </c>
      <c r="H282" s="51">
        <f t="shared" si="46"/>
        <v>582690.6</v>
      </c>
      <c r="I282" s="51">
        <f t="shared" si="45"/>
        <v>0</v>
      </c>
      <c r="J282" s="51">
        <f t="shared" si="47"/>
        <v>839.61181556195959</v>
      </c>
      <c r="K282" s="51">
        <f t="shared" si="48"/>
        <v>59.757276488194861</v>
      </c>
      <c r="L282" s="51">
        <f t="shared" si="49"/>
        <v>214433.37686517235</v>
      </c>
      <c r="M282" s="51"/>
      <c r="N282" s="203">
        <f t="shared" si="44"/>
        <v>214433.37686517235</v>
      </c>
      <c r="O282" s="34"/>
      <c r="Q282" s="205"/>
      <c r="R282" s="205"/>
    </row>
    <row r="283" spans="1:18" s="32" customFormat="1" x14ac:dyDescent="0.25">
      <c r="A283" s="36"/>
      <c r="B283" s="52"/>
      <c r="C283" s="36"/>
      <c r="D283" s="56">
        <v>0</v>
      </c>
      <c r="E283" s="86"/>
      <c r="F283" s="33"/>
      <c r="G283" s="42"/>
      <c r="H283" s="43"/>
      <c r="I283" s="43"/>
      <c r="J283" s="33"/>
      <c r="K283" s="51"/>
      <c r="L283" s="51"/>
      <c r="M283" s="51"/>
      <c r="N283" s="203"/>
      <c r="O283" s="34"/>
      <c r="Q283" s="205"/>
      <c r="R283" s="205"/>
    </row>
    <row r="284" spans="1:18" s="32" customFormat="1" x14ac:dyDescent="0.25">
      <c r="A284" s="31" t="s">
        <v>192</v>
      </c>
      <c r="B284" s="44" t="s">
        <v>2</v>
      </c>
      <c r="C284" s="45"/>
      <c r="D284" s="3">
        <v>687.94550000000004</v>
      </c>
      <c r="E284" s="87">
        <f>E285</f>
        <v>72177</v>
      </c>
      <c r="F284" s="38"/>
      <c r="G284" s="42"/>
      <c r="H284" s="38">
        <f>H286</f>
        <v>4174964.5750000002</v>
      </c>
      <c r="I284" s="38">
        <f>I286</f>
        <v>-4174964.5750000002</v>
      </c>
      <c r="J284" s="38"/>
      <c r="K284" s="51"/>
      <c r="L284" s="51"/>
      <c r="M284" s="47">
        <f>M286</f>
        <v>34300118.32537885</v>
      </c>
      <c r="N284" s="201">
        <f t="shared" si="44"/>
        <v>34300118.32537885</v>
      </c>
      <c r="O284" s="34"/>
      <c r="Q284" s="205"/>
      <c r="R284" s="205"/>
    </row>
    <row r="285" spans="1:18" s="32" customFormat="1" x14ac:dyDescent="0.25">
      <c r="A285" s="31" t="s">
        <v>192</v>
      </c>
      <c r="B285" s="44" t="s">
        <v>3</v>
      </c>
      <c r="C285" s="45"/>
      <c r="D285" s="3">
        <v>687.94550000000004</v>
      </c>
      <c r="E285" s="87">
        <f>SUM(E287:E311)</f>
        <v>72177</v>
      </c>
      <c r="F285" s="38">
        <f>SUM(F287:F311)</f>
        <v>49973946.999999993</v>
      </c>
      <c r="G285" s="42"/>
      <c r="H285" s="38">
        <f>SUM(H287:H311)</f>
        <v>41624017.850000001</v>
      </c>
      <c r="I285" s="38">
        <f>SUM(I287:I311)</f>
        <v>8349929.1500000004</v>
      </c>
      <c r="J285" s="38"/>
      <c r="K285" s="51"/>
      <c r="L285" s="38">
        <f>SUM(L287:L311)</f>
        <v>25675453.251400214</v>
      </c>
      <c r="M285" s="51"/>
      <c r="N285" s="201">
        <f t="shared" si="44"/>
        <v>25675453.251400214</v>
      </c>
      <c r="O285" s="34"/>
      <c r="Q285" s="205"/>
      <c r="R285" s="205"/>
    </row>
    <row r="286" spans="1:18" s="32" customFormat="1" x14ac:dyDescent="0.25">
      <c r="A286" s="36"/>
      <c r="B286" s="52" t="s">
        <v>26</v>
      </c>
      <c r="C286" s="36">
        <v>2</v>
      </c>
      <c r="D286" s="56">
        <v>0</v>
      </c>
      <c r="E286" s="88"/>
      <c r="F286" s="51"/>
      <c r="G286" s="42">
        <v>25</v>
      </c>
      <c r="H286" s="51">
        <f>F293*G286/100</f>
        <v>4174964.5750000002</v>
      </c>
      <c r="I286" s="51">
        <f t="shared" ref="I286:I311" si="50">F286-H286</f>
        <v>-4174964.5750000002</v>
      </c>
      <c r="J286" s="51"/>
      <c r="K286" s="51"/>
      <c r="L286" s="51"/>
      <c r="M286" s="51">
        <f>($L$7*$L$8*E284/$L$10)+($L$7*$L$9*D284/$L$11)</f>
        <v>34300118.32537885</v>
      </c>
      <c r="N286" s="203">
        <f t="shared" si="44"/>
        <v>34300118.32537885</v>
      </c>
      <c r="O286" s="34"/>
      <c r="Q286" s="205"/>
      <c r="R286" s="205"/>
    </row>
    <row r="287" spans="1:18" s="32" customFormat="1" x14ac:dyDescent="0.25">
      <c r="A287" s="36"/>
      <c r="B287" s="52" t="s">
        <v>193</v>
      </c>
      <c r="C287" s="36">
        <v>4</v>
      </c>
      <c r="D287" s="56">
        <v>41.911499999999997</v>
      </c>
      <c r="E287" s="84">
        <v>3464</v>
      </c>
      <c r="F287" s="137">
        <v>1068838.7</v>
      </c>
      <c r="G287" s="42">
        <v>100</v>
      </c>
      <c r="H287" s="51">
        <f t="shared" ref="H287:H311" si="51">F287*G287/100</f>
        <v>1068838.7</v>
      </c>
      <c r="I287" s="51">
        <f t="shared" si="50"/>
        <v>0</v>
      </c>
      <c r="J287" s="51">
        <f t="shared" ref="J287:J311" si="52">F287/E287</f>
        <v>308.55620669745957</v>
      </c>
      <c r="K287" s="51">
        <f t="shared" ref="K287:K311" si="53">$J$11*$J$19-J287</f>
        <v>590.81288535269482</v>
      </c>
      <c r="L287" s="51">
        <f t="shared" ref="L287:L311" si="54">IF(K287&gt;0,$J$7*$J$8*(K287/$K$19),0)+$J$7*$J$9*(E287/$E$19)+$J$7*$J$10*(D287/$D$19)</f>
        <v>1270013.8988436959</v>
      </c>
      <c r="M287" s="51"/>
      <c r="N287" s="203">
        <f t="shared" si="44"/>
        <v>1270013.8988436959</v>
      </c>
      <c r="O287" s="34"/>
      <c r="Q287" s="205"/>
      <c r="R287" s="205"/>
    </row>
    <row r="288" spans="1:18" s="32" customFormat="1" x14ac:dyDescent="0.25">
      <c r="A288" s="36"/>
      <c r="B288" s="52" t="s">
        <v>194</v>
      </c>
      <c r="C288" s="36">
        <v>4</v>
      </c>
      <c r="D288" s="56">
        <v>29.248799999999999</v>
      </c>
      <c r="E288" s="84">
        <v>1746</v>
      </c>
      <c r="F288" s="137">
        <v>415576.1</v>
      </c>
      <c r="G288" s="42">
        <v>100</v>
      </c>
      <c r="H288" s="51">
        <f t="shared" si="51"/>
        <v>415576.1</v>
      </c>
      <c r="I288" s="51">
        <f t="shared" si="50"/>
        <v>0</v>
      </c>
      <c r="J288" s="51">
        <f t="shared" si="52"/>
        <v>238.01609392898052</v>
      </c>
      <c r="K288" s="51">
        <f t="shared" si="53"/>
        <v>661.35299812117387</v>
      </c>
      <c r="L288" s="51">
        <f t="shared" si="54"/>
        <v>1103993.9558354085</v>
      </c>
      <c r="M288" s="51"/>
      <c r="N288" s="203">
        <f t="shared" si="44"/>
        <v>1103993.9558354085</v>
      </c>
      <c r="O288" s="34"/>
      <c r="Q288" s="205"/>
      <c r="R288" s="205"/>
    </row>
    <row r="289" spans="1:18" s="32" customFormat="1" x14ac:dyDescent="0.25">
      <c r="A289" s="36"/>
      <c r="B289" s="52" t="s">
        <v>766</v>
      </c>
      <c r="C289" s="36">
        <v>4</v>
      </c>
      <c r="D289" s="56">
        <v>30.7044</v>
      </c>
      <c r="E289" s="84">
        <v>3415</v>
      </c>
      <c r="F289" s="137">
        <v>629146.9</v>
      </c>
      <c r="G289" s="42">
        <v>100</v>
      </c>
      <c r="H289" s="51">
        <f t="shared" si="51"/>
        <v>629146.9</v>
      </c>
      <c r="I289" s="51">
        <f t="shared" si="50"/>
        <v>0</v>
      </c>
      <c r="J289" s="51">
        <f t="shared" si="52"/>
        <v>184.23042459736459</v>
      </c>
      <c r="K289" s="51">
        <f t="shared" si="53"/>
        <v>715.13866745278983</v>
      </c>
      <c r="L289" s="51">
        <f t="shared" si="54"/>
        <v>1375603.7935371934</v>
      </c>
      <c r="M289" s="51"/>
      <c r="N289" s="203">
        <f t="shared" si="44"/>
        <v>1375603.7935371934</v>
      </c>
      <c r="O289" s="34"/>
      <c r="Q289" s="205"/>
      <c r="R289" s="205"/>
    </row>
    <row r="290" spans="1:18" s="32" customFormat="1" x14ac:dyDescent="0.25">
      <c r="A290" s="36"/>
      <c r="B290" s="52" t="s">
        <v>195</v>
      </c>
      <c r="C290" s="36">
        <v>4</v>
      </c>
      <c r="D290" s="56">
        <v>33.053800000000003</v>
      </c>
      <c r="E290" s="84">
        <v>2708</v>
      </c>
      <c r="F290" s="137">
        <v>2109061.5</v>
      </c>
      <c r="G290" s="42">
        <v>100</v>
      </c>
      <c r="H290" s="51">
        <f t="shared" si="51"/>
        <v>2109061.5</v>
      </c>
      <c r="I290" s="51">
        <f t="shared" si="50"/>
        <v>0</v>
      </c>
      <c r="J290" s="51">
        <f t="shared" si="52"/>
        <v>778.82625553914329</v>
      </c>
      <c r="K290" s="51">
        <f t="shared" si="53"/>
        <v>120.54283651101116</v>
      </c>
      <c r="L290" s="51">
        <f t="shared" si="54"/>
        <v>584009.42157317302</v>
      </c>
      <c r="M290" s="51"/>
      <c r="N290" s="203">
        <f t="shared" si="44"/>
        <v>584009.42157317302</v>
      </c>
      <c r="O290" s="34"/>
      <c r="Q290" s="205"/>
      <c r="R290" s="205"/>
    </row>
    <row r="291" spans="1:18" s="32" customFormat="1" x14ac:dyDescent="0.25">
      <c r="A291" s="36"/>
      <c r="B291" s="52" t="s">
        <v>196</v>
      </c>
      <c r="C291" s="36">
        <v>4</v>
      </c>
      <c r="D291" s="56">
        <v>24.868099999999998</v>
      </c>
      <c r="E291" s="84">
        <v>2469</v>
      </c>
      <c r="F291" s="137">
        <v>823285.5</v>
      </c>
      <c r="G291" s="42">
        <v>100</v>
      </c>
      <c r="H291" s="51">
        <f t="shared" si="51"/>
        <v>823285.5</v>
      </c>
      <c r="I291" s="51">
        <f t="shared" si="50"/>
        <v>0</v>
      </c>
      <c r="J291" s="51">
        <f t="shared" si="52"/>
        <v>333.44896719319564</v>
      </c>
      <c r="K291" s="51">
        <f t="shared" si="53"/>
        <v>565.92012485695886</v>
      </c>
      <c r="L291" s="51">
        <f t="shared" si="54"/>
        <v>1062224.2350824778</v>
      </c>
      <c r="M291" s="51"/>
      <c r="N291" s="203">
        <f t="shared" si="44"/>
        <v>1062224.2350824778</v>
      </c>
      <c r="O291" s="34"/>
      <c r="Q291" s="205"/>
      <c r="R291" s="205"/>
    </row>
    <row r="292" spans="1:18" s="32" customFormat="1" x14ac:dyDescent="0.25">
      <c r="A292" s="36"/>
      <c r="B292" s="52" t="s">
        <v>197</v>
      </c>
      <c r="C292" s="36">
        <v>4</v>
      </c>
      <c r="D292" s="56">
        <v>10.051699999999999</v>
      </c>
      <c r="E292" s="84">
        <v>1501</v>
      </c>
      <c r="F292" s="137">
        <v>817102</v>
      </c>
      <c r="G292" s="42">
        <v>100</v>
      </c>
      <c r="H292" s="51">
        <f t="shared" si="51"/>
        <v>817102</v>
      </c>
      <c r="I292" s="51">
        <f t="shared" si="50"/>
        <v>0</v>
      </c>
      <c r="J292" s="51">
        <f t="shared" si="52"/>
        <v>544.37175216522314</v>
      </c>
      <c r="K292" s="51">
        <f t="shared" si="53"/>
        <v>354.99733988493131</v>
      </c>
      <c r="L292" s="51">
        <f t="shared" si="54"/>
        <v>641853.69040562096</v>
      </c>
      <c r="M292" s="51"/>
      <c r="N292" s="203">
        <f t="shared" si="44"/>
        <v>641853.69040562096</v>
      </c>
      <c r="O292" s="34"/>
      <c r="Q292" s="205"/>
      <c r="R292" s="205"/>
    </row>
    <row r="293" spans="1:18" s="32" customFormat="1" x14ac:dyDescent="0.25">
      <c r="A293" s="36"/>
      <c r="B293" s="52" t="s">
        <v>192</v>
      </c>
      <c r="C293" s="36">
        <v>3</v>
      </c>
      <c r="D293" s="56">
        <v>43.259900000000002</v>
      </c>
      <c r="E293" s="84">
        <v>8062</v>
      </c>
      <c r="F293" s="137">
        <v>16699858.300000001</v>
      </c>
      <c r="G293" s="42">
        <v>50</v>
      </c>
      <c r="H293" s="51">
        <f t="shared" si="51"/>
        <v>8349929.1500000004</v>
      </c>
      <c r="I293" s="51">
        <f t="shared" si="50"/>
        <v>8349929.1500000004</v>
      </c>
      <c r="J293" s="51">
        <f t="shared" si="52"/>
        <v>2071.4287149590673</v>
      </c>
      <c r="K293" s="51">
        <f t="shared" si="53"/>
        <v>-1172.0596229089128</v>
      </c>
      <c r="L293" s="51">
        <f t="shared" si="54"/>
        <v>1122075.6232748895</v>
      </c>
      <c r="M293" s="51"/>
      <c r="N293" s="203">
        <f t="shared" si="44"/>
        <v>1122075.6232748895</v>
      </c>
      <c r="O293" s="34"/>
      <c r="Q293" s="205"/>
      <c r="R293" s="205"/>
    </row>
    <row r="294" spans="1:18" s="32" customFormat="1" x14ac:dyDescent="0.25">
      <c r="A294" s="36"/>
      <c r="B294" s="52" t="s">
        <v>198</v>
      </c>
      <c r="C294" s="36">
        <v>4</v>
      </c>
      <c r="D294" s="56">
        <v>23.160100000000003</v>
      </c>
      <c r="E294" s="84">
        <v>2538</v>
      </c>
      <c r="F294" s="137">
        <v>798734.8</v>
      </c>
      <c r="G294" s="42">
        <v>100</v>
      </c>
      <c r="H294" s="51">
        <f t="shared" si="51"/>
        <v>798734.8</v>
      </c>
      <c r="I294" s="51">
        <f t="shared" si="50"/>
        <v>0</v>
      </c>
      <c r="J294" s="51">
        <f t="shared" si="52"/>
        <v>314.71032308904654</v>
      </c>
      <c r="K294" s="51">
        <f t="shared" si="53"/>
        <v>584.65876896110785</v>
      </c>
      <c r="L294" s="51">
        <f t="shared" si="54"/>
        <v>1087326.4980073178</v>
      </c>
      <c r="M294" s="51"/>
      <c r="N294" s="203">
        <f t="shared" si="44"/>
        <v>1087326.4980073178</v>
      </c>
      <c r="O294" s="34"/>
      <c r="Q294" s="205"/>
      <c r="R294" s="205"/>
    </row>
    <row r="295" spans="1:18" s="32" customFormat="1" x14ac:dyDescent="0.25">
      <c r="A295" s="36"/>
      <c r="B295" s="52" t="s">
        <v>199</v>
      </c>
      <c r="C295" s="36">
        <v>4</v>
      </c>
      <c r="D295" s="56">
        <v>15.7385</v>
      </c>
      <c r="E295" s="84">
        <v>1139</v>
      </c>
      <c r="F295" s="137">
        <v>237297</v>
      </c>
      <c r="G295" s="42">
        <v>100</v>
      </c>
      <c r="H295" s="51">
        <f t="shared" si="51"/>
        <v>237297</v>
      </c>
      <c r="I295" s="51">
        <f t="shared" si="50"/>
        <v>0</v>
      </c>
      <c r="J295" s="51">
        <f t="shared" si="52"/>
        <v>208.33801580333625</v>
      </c>
      <c r="K295" s="51">
        <f t="shared" si="53"/>
        <v>691.0310762468182</v>
      </c>
      <c r="L295" s="51">
        <f t="shared" si="54"/>
        <v>1020612.3124308051</v>
      </c>
      <c r="M295" s="51"/>
      <c r="N295" s="203">
        <f t="shared" si="44"/>
        <v>1020612.3124308051</v>
      </c>
      <c r="O295" s="34"/>
      <c r="Q295" s="205"/>
      <c r="R295" s="205"/>
    </row>
    <row r="296" spans="1:18" s="32" customFormat="1" x14ac:dyDescent="0.25">
      <c r="A296" s="36"/>
      <c r="B296" s="52" t="s">
        <v>200</v>
      </c>
      <c r="C296" s="36">
        <v>4</v>
      </c>
      <c r="D296" s="56">
        <v>23.650700000000001</v>
      </c>
      <c r="E296" s="84">
        <v>3180</v>
      </c>
      <c r="F296" s="137">
        <v>1941672.2</v>
      </c>
      <c r="G296" s="42">
        <v>100</v>
      </c>
      <c r="H296" s="51">
        <f t="shared" si="51"/>
        <v>1941672.2</v>
      </c>
      <c r="I296" s="51">
        <f t="shared" si="50"/>
        <v>0</v>
      </c>
      <c r="J296" s="51">
        <f t="shared" si="52"/>
        <v>610.58874213836475</v>
      </c>
      <c r="K296" s="51">
        <f t="shared" si="53"/>
        <v>288.7803499117897</v>
      </c>
      <c r="L296" s="51">
        <f t="shared" si="54"/>
        <v>811494.07512966939</v>
      </c>
      <c r="M296" s="51"/>
      <c r="N296" s="203">
        <f t="shared" si="44"/>
        <v>811494.07512966939</v>
      </c>
      <c r="O296" s="34"/>
      <c r="Q296" s="205"/>
      <c r="R296" s="205"/>
    </row>
    <row r="297" spans="1:18" s="32" customFormat="1" x14ac:dyDescent="0.25">
      <c r="A297" s="36"/>
      <c r="B297" s="52" t="s">
        <v>201</v>
      </c>
      <c r="C297" s="36">
        <v>4</v>
      </c>
      <c r="D297" s="56">
        <v>66.461000000000013</v>
      </c>
      <c r="E297" s="84">
        <v>5906</v>
      </c>
      <c r="F297" s="137">
        <v>2850209.7</v>
      </c>
      <c r="G297" s="42">
        <v>100</v>
      </c>
      <c r="H297" s="51">
        <f t="shared" si="51"/>
        <v>2850209.7</v>
      </c>
      <c r="I297" s="51">
        <f t="shared" si="50"/>
        <v>0</v>
      </c>
      <c r="J297" s="51">
        <f t="shared" si="52"/>
        <v>482.59561462919066</v>
      </c>
      <c r="K297" s="51">
        <f t="shared" si="53"/>
        <v>416.77347742096379</v>
      </c>
      <c r="L297" s="51">
        <f t="shared" si="54"/>
        <v>1439486.557722654</v>
      </c>
      <c r="M297" s="51"/>
      <c r="N297" s="203">
        <f t="shared" si="44"/>
        <v>1439486.557722654</v>
      </c>
      <c r="O297" s="34"/>
      <c r="Q297" s="205"/>
      <c r="R297" s="205"/>
    </row>
    <row r="298" spans="1:18" s="32" customFormat="1" x14ac:dyDescent="0.25">
      <c r="A298" s="36"/>
      <c r="B298" s="52" t="s">
        <v>202</v>
      </c>
      <c r="C298" s="36">
        <v>4</v>
      </c>
      <c r="D298" s="56">
        <v>49.479700000000008</v>
      </c>
      <c r="E298" s="84">
        <v>3935</v>
      </c>
      <c r="F298" s="137">
        <v>1320369.2</v>
      </c>
      <c r="G298" s="42">
        <v>100</v>
      </c>
      <c r="H298" s="51">
        <f t="shared" si="51"/>
        <v>1320369.2</v>
      </c>
      <c r="I298" s="51">
        <f t="shared" si="50"/>
        <v>0</v>
      </c>
      <c r="J298" s="51">
        <f t="shared" si="52"/>
        <v>335.54490470139768</v>
      </c>
      <c r="K298" s="51">
        <f t="shared" si="53"/>
        <v>563.82418734875682</v>
      </c>
      <c r="L298" s="51">
        <f t="shared" si="54"/>
        <v>1320141.6552327578</v>
      </c>
      <c r="M298" s="51"/>
      <c r="N298" s="203">
        <f t="shared" si="44"/>
        <v>1320141.6552327578</v>
      </c>
      <c r="O298" s="34"/>
      <c r="Q298" s="205"/>
      <c r="R298" s="205"/>
    </row>
    <row r="299" spans="1:18" s="32" customFormat="1" x14ac:dyDescent="0.25">
      <c r="A299" s="36"/>
      <c r="B299" s="52" t="s">
        <v>203</v>
      </c>
      <c r="C299" s="36">
        <v>4</v>
      </c>
      <c r="D299" s="56">
        <v>31.819799999999997</v>
      </c>
      <c r="E299" s="84">
        <v>2456</v>
      </c>
      <c r="F299" s="137">
        <v>1555685.2</v>
      </c>
      <c r="G299" s="42">
        <v>100</v>
      </c>
      <c r="H299" s="51">
        <f t="shared" si="51"/>
        <v>1555685.2</v>
      </c>
      <c r="I299" s="51">
        <f t="shared" si="50"/>
        <v>0</v>
      </c>
      <c r="J299" s="51">
        <f t="shared" si="52"/>
        <v>633.42231270358309</v>
      </c>
      <c r="K299" s="51">
        <f t="shared" si="53"/>
        <v>265.94677934657136</v>
      </c>
      <c r="L299" s="51">
        <f t="shared" si="54"/>
        <v>723908.53174910264</v>
      </c>
      <c r="M299" s="51"/>
      <c r="N299" s="203">
        <f t="shared" si="44"/>
        <v>723908.53174910264</v>
      </c>
      <c r="O299" s="34"/>
      <c r="Q299" s="205"/>
      <c r="R299" s="205"/>
    </row>
    <row r="300" spans="1:18" s="32" customFormat="1" x14ac:dyDescent="0.25">
      <c r="A300" s="36"/>
      <c r="B300" s="52" t="s">
        <v>767</v>
      </c>
      <c r="C300" s="36">
        <v>4</v>
      </c>
      <c r="D300" s="56">
        <v>13.022600000000001</v>
      </c>
      <c r="E300" s="84">
        <v>1501</v>
      </c>
      <c r="F300" s="137">
        <v>568285.4</v>
      </c>
      <c r="G300" s="42">
        <v>100</v>
      </c>
      <c r="H300" s="51">
        <f t="shared" si="51"/>
        <v>568285.4</v>
      </c>
      <c r="I300" s="51">
        <f t="shared" si="50"/>
        <v>0</v>
      </c>
      <c r="J300" s="51">
        <f t="shared" si="52"/>
        <v>378.6045303131246</v>
      </c>
      <c r="K300" s="51">
        <f t="shared" si="53"/>
        <v>520.76456173702991</v>
      </c>
      <c r="L300" s="51">
        <f t="shared" si="54"/>
        <v>850882.23589179234</v>
      </c>
      <c r="M300" s="51"/>
      <c r="N300" s="203">
        <f t="shared" si="44"/>
        <v>850882.23589179234</v>
      </c>
      <c r="O300" s="34"/>
      <c r="Q300" s="205"/>
      <c r="R300" s="205"/>
    </row>
    <row r="301" spans="1:18" s="32" customFormat="1" x14ac:dyDescent="0.25">
      <c r="A301" s="36"/>
      <c r="B301" s="52" t="s">
        <v>204</v>
      </c>
      <c r="C301" s="36">
        <v>4</v>
      </c>
      <c r="D301" s="56">
        <v>32.696100000000001</v>
      </c>
      <c r="E301" s="84">
        <v>2792</v>
      </c>
      <c r="F301" s="137">
        <v>433531.2</v>
      </c>
      <c r="G301" s="42">
        <v>100</v>
      </c>
      <c r="H301" s="51">
        <f t="shared" si="51"/>
        <v>433531.2</v>
      </c>
      <c r="I301" s="51">
        <f t="shared" si="50"/>
        <v>0</v>
      </c>
      <c r="J301" s="51">
        <f t="shared" si="52"/>
        <v>155.27621776504299</v>
      </c>
      <c r="K301" s="51">
        <f t="shared" si="53"/>
        <v>744.09287428511152</v>
      </c>
      <c r="L301" s="51">
        <f t="shared" si="54"/>
        <v>1341623.2577701451</v>
      </c>
      <c r="M301" s="51"/>
      <c r="N301" s="203">
        <f t="shared" si="44"/>
        <v>1341623.2577701451</v>
      </c>
      <c r="O301" s="34"/>
      <c r="Q301" s="205"/>
      <c r="R301" s="205"/>
    </row>
    <row r="302" spans="1:18" s="32" customFormat="1" x14ac:dyDescent="0.25">
      <c r="A302" s="36"/>
      <c r="B302" s="52" t="s">
        <v>205</v>
      </c>
      <c r="C302" s="36">
        <v>4</v>
      </c>
      <c r="D302" s="56">
        <v>13.414200000000001</v>
      </c>
      <c r="E302" s="84">
        <v>1461</v>
      </c>
      <c r="F302" s="137">
        <v>356626.9</v>
      </c>
      <c r="G302" s="42">
        <v>100</v>
      </c>
      <c r="H302" s="51">
        <f t="shared" si="51"/>
        <v>356626.9</v>
      </c>
      <c r="I302" s="51">
        <f t="shared" si="50"/>
        <v>0</v>
      </c>
      <c r="J302" s="51">
        <f t="shared" si="52"/>
        <v>244.0978097193703</v>
      </c>
      <c r="K302" s="51">
        <f t="shared" si="53"/>
        <v>655.27128233078417</v>
      </c>
      <c r="L302" s="51">
        <f t="shared" si="54"/>
        <v>1008847.8697334172</v>
      </c>
      <c r="M302" s="51"/>
      <c r="N302" s="203">
        <f t="shared" si="44"/>
        <v>1008847.8697334172</v>
      </c>
      <c r="O302" s="34"/>
      <c r="Q302" s="205"/>
      <c r="R302" s="205"/>
    </row>
    <row r="303" spans="1:18" s="32" customFormat="1" x14ac:dyDescent="0.25">
      <c r="A303" s="36"/>
      <c r="B303" s="52" t="s">
        <v>768</v>
      </c>
      <c r="C303" s="36">
        <v>4</v>
      </c>
      <c r="D303" s="56">
        <v>42.579099999999997</v>
      </c>
      <c r="E303" s="84">
        <v>4118</v>
      </c>
      <c r="F303" s="137">
        <v>687374.8</v>
      </c>
      <c r="G303" s="42">
        <v>100</v>
      </c>
      <c r="H303" s="51">
        <f t="shared" si="51"/>
        <v>687374.8</v>
      </c>
      <c r="I303" s="51">
        <f t="shared" si="50"/>
        <v>0</v>
      </c>
      <c r="J303" s="51">
        <f t="shared" si="52"/>
        <v>166.91957260806217</v>
      </c>
      <c r="K303" s="51">
        <f t="shared" si="53"/>
        <v>732.44951944209231</v>
      </c>
      <c r="L303" s="51">
        <f t="shared" si="54"/>
        <v>1521519.2821734711</v>
      </c>
      <c r="M303" s="51"/>
      <c r="N303" s="203">
        <f t="shared" si="44"/>
        <v>1521519.2821734711</v>
      </c>
      <c r="O303" s="34"/>
      <c r="Q303" s="205"/>
      <c r="R303" s="205"/>
    </row>
    <row r="304" spans="1:18" s="32" customFormat="1" x14ac:dyDescent="0.25">
      <c r="A304" s="36"/>
      <c r="B304" s="52" t="s">
        <v>206</v>
      </c>
      <c r="C304" s="36">
        <v>4</v>
      </c>
      <c r="D304" s="56">
        <v>14.5875</v>
      </c>
      <c r="E304" s="84">
        <v>5369</v>
      </c>
      <c r="F304" s="137">
        <v>6203343</v>
      </c>
      <c r="G304" s="42">
        <v>100</v>
      </c>
      <c r="H304" s="51">
        <f t="shared" si="51"/>
        <v>6203343</v>
      </c>
      <c r="I304" s="51">
        <f t="shared" si="50"/>
        <v>0</v>
      </c>
      <c r="J304" s="51">
        <f t="shared" si="52"/>
        <v>1155.4000745017695</v>
      </c>
      <c r="K304" s="51">
        <f t="shared" si="53"/>
        <v>-256.03098245161505</v>
      </c>
      <c r="L304" s="51">
        <f t="shared" si="54"/>
        <v>699364.49392821779</v>
      </c>
      <c r="M304" s="51"/>
      <c r="N304" s="203">
        <f t="shared" si="44"/>
        <v>699364.49392821779</v>
      </c>
      <c r="O304" s="34"/>
      <c r="Q304" s="205"/>
      <c r="R304" s="205"/>
    </row>
    <row r="305" spans="1:18" s="32" customFormat="1" x14ac:dyDescent="0.25">
      <c r="A305" s="36"/>
      <c r="B305" s="52" t="s">
        <v>207</v>
      </c>
      <c r="C305" s="36">
        <v>4</v>
      </c>
      <c r="D305" s="56">
        <v>24.872399999999999</v>
      </c>
      <c r="E305" s="84">
        <v>2199</v>
      </c>
      <c r="F305" s="137">
        <v>536005.30000000005</v>
      </c>
      <c r="G305" s="42">
        <v>100</v>
      </c>
      <c r="H305" s="51">
        <f t="shared" si="51"/>
        <v>536005.30000000005</v>
      </c>
      <c r="I305" s="51">
        <f t="shared" si="50"/>
        <v>0</v>
      </c>
      <c r="J305" s="51">
        <f t="shared" si="52"/>
        <v>243.74956798544795</v>
      </c>
      <c r="K305" s="51">
        <f t="shared" si="53"/>
        <v>655.61952406470652</v>
      </c>
      <c r="L305" s="51">
        <f t="shared" si="54"/>
        <v>1137233.8775829142</v>
      </c>
      <c r="M305" s="51"/>
      <c r="N305" s="203">
        <f t="shared" si="44"/>
        <v>1137233.8775829142</v>
      </c>
      <c r="O305" s="34"/>
      <c r="Q305" s="205"/>
      <c r="R305" s="205"/>
    </row>
    <row r="306" spans="1:18" s="32" customFormat="1" x14ac:dyDescent="0.25">
      <c r="A306" s="36"/>
      <c r="B306" s="52" t="s">
        <v>208</v>
      </c>
      <c r="C306" s="36">
        <v>4</v>
      </c>
      <c r="D306" s="56">
        <v>24.0137</v>
      </c>
      <c r="E306" s="84">
        <v>2163</v>
      </c>
      <c r="F306" s="137">
        <v>744022.4</v>
      </c>
      <c r="G306" s="42">
        <v>100</v>
      </c>
      <c r="H306" s="51">
        <f t="shared" si="51"/>
        <v>744022.4</v>
      </c>
      <c r="I306" s="51">
        <f t="shared" si="50"/>
        <v>0</v>
      </c>
      <c r="J306" s="51">
        <f t="shared" si="52"/>
        <v>343.97706888580677</v>
      </c>
      <c r="K306" s="51">
        <f t="shared" si="53"/>
        <v>555.39202316434762</v>
      </c>
      <c r="L306" s="51">
        <f t="shared" si="54"/>
        <v>1009647.0633763457</v>
      </c>
      <c r="M306" s="51"/>
      <c r="N306" s="203">
        <f t="shared" si="44"/>
        <v>1009647.0633763457</v>
      </c>
      <c r="O306" s="34"/>
      <c r="Q306" s="205"/>
      <c r="R306" s="205"/>
    </row>
    <row r="307" spans="1:18" s="32" customFormat="1" x14ac:dyDescent="0.25">
      <c r="A307" s="36"/>
      <c r="B307" s="52" t="s">
        <v>209</v>
      </c>
      <c r="C307" s="36">
        <v>4</v>
      </c>
      <c r="D307" s="56">
        <v>25.411999999999999</v>
      </c>
      <c r="E307" s="84">
        <v>2506</v>
      </c>
      <c r="F307" s="137">
        <v>6968526.7000000002</v>
      </c>
      <c r="G307" s="42">
        <v>100</v>
      </c>
      <c r="H307" s="51">
        <f t="shared" si="51"/>
        <v>6968526.7000000002</v>
      </c>
      <c r="I307" s="51">
        <f t="shared" si="50"/>
        <v>0</v>
      </c>
      <c r="J307" s="51">
        <f t="shared" si="52"/>
        <v>2780.73691141261</v>
      </c>
      <c r="K307" s="51">
        <f t="shared" si="53"/>
        <v>-1881.3678193624555</v>
      </c>
      <c r="L307" s="51">
        <f t="shared" si="54"/>
        <v>389083.22849124344</v>
      </c>
      <c r="M307" s="51"/>
      <c r="N307" s="203">
        <f t="shared" si="44"/>
        <v>389083.22849124344</v>
      </c>
      <c r="O307" s="34"/>
      <c r="Q307" s="205"/>
      <c r="R307" s="205"/>
    </row>
    <row r="308" spans="1:18" s="32" customFormat="1" x14ac:dyDescent="0.25">
      <c r="A308" s="36"/>
      <c r="B308" s="52" t="s">
        <v>210</v>
      </c>
      <c r="C308" s="36">
        <v>4</v>
      </c>
      <c r="D308" s="56">
        <v>15.786300000000002</v>
      </c>
      <c r="E308" s="84">
        <v>1634</v>
      </c>
      <c r="F308" s="137">
        <v>423717.7</v>
      </c>
      <c r="G308" s="42">
        <v>100</v>
      </c>
      <c r="H308" s="51">
        <f t="shared" si="51"/>
        <v>423717.7</v>
      </c>
      <c r="I308" s="51">
        <f t="shared" si="50"/>
        <v>0</v>
      </c>
      <c r="J308" s="51">
        <f t="shared" si="52"/>
        <v>259.31315789473683</v>
      </c>
      <c r="K308" s="51">
        <f t="shared" si="53"/>
        <v>640.05593415541762</v>
      </c>
      <c r="L308" s="51">
        <f t="shared" si="54"/>
        <v>1019520.7852116986</v>
      </c>
      <c r="M308" s="51"/>
      <c r="N308" s="203">
        <f t="shared" si="44"/>
        <v>1019520.7852116986</v>
      </c>
      <c r="O308" s="34"/>
      <c r="Q308" s="205"/>
      <c r="R308" s="205"/>
    </row>
    <row r="309" spans="1:18" s="32" customFormat="1" x14ac:dyDescent="0.25">
      <c r="A309" s="36"/>
      <c r="B309" s="52" t="s">
        <v>211</v>
      </c>
      <c r="C309" s="36">
        <v>4</v>
      </c>
      <c r="D309" s="56">
        <v>10.5017</v>
      </c>
      <c r="E309" s="84">
        <v>1167</v>
      </c>
      <c r="F309" s="137">
        <v>287211.5</v>
      </c>
      <c r="G309" s="42">
        <v>100</v>
      </c>
      <c r="H309" s="51">
        <f t="shared" si="51"/>
        <v>287211.5</v>
      </c>
      <c r="I309" s="51">
        <f t="shared" si="50"/>
        <v>0</v>
      </c>
      <c r="J309" s="51">
        <f t="shared" si="52"/>
        <v>246.11096829477293</v>
      </c>
      <c r="K309" s="51">
        <f t="shared" si="53"/>
        <v>653.25812375538158</v>
      </c>
      <c r="L309" s="51">
        <f t="shared" si="54"/>
        <v>961015.89270693366</v>
      </c>
      <c r="M309" s="51"/>
      <c r="N309" s="203">
        <f t="shared" si="44"/>
        <v>961015.89270693366</v>
      </c>
      <c r="O309" s="34"/>
      <c r="Q309" s="205"/>
      <c r="R309" s="205"/>
    </row>
    <row r="310" spans="1:18" s="32" customFormat="1" x14ac:dyDescent="0.25">
      <c r="A310" s="36"/>
      <c r="B310" s="52" t="s">
        <v>212</v>
      </c>
      <c r="C310" s="36">
        <v>4</v>
      </c>
      <c r="D310" s="56">
        <v>24.389000000000003</v>
      </c>
      <c r="E310" s="84">
        <v>2913</v>
      </c>
      <c r="F310" s="137">
        <v>1070876.8999999999</v>
      </c>
      <c r="G310" s="42">
        <v>100</v>
      </c>
      <c r="H310" s="51">
        <f t="shared" si="51"/>
        <v>1070876.8999999999</v>
      </c>
      <c r="I310" s="51">
        <f t="shared" si="50"/>
        <v>0</v>
      </c>
      <c r="J310" s="51">
        <f t="shared" si="52"/>
        <v>367.61994507380706</v>
      </c>
      <c r="K310" s="51">
        <f t="shared" si="53"/>
        <v>531.74914697634745</v>
      </c>
      <c r="L310" s="51">
        <f t="shared" si="54"/>
        <v>1073357.0032480282</v>
      </c>
      <c r="M310" s="51"/>
      <c r="N310" s="203">
        <f t="shared" si="44"/>
        <v>1073357.0032480282</v>
      </c>
      <c r="O310" s="34"/>
      <c r="Q310" s="205"/>
      <c r="R310" s="205"/>
    </row>
    <row r="311" spans="1:18" s="32" customFormat="1" x14ac:dyDescent="0.25">
      <c r="A311" s="36"/>
      <c r="B311" s="52" t="s">
        <v>769</v>
      </c>
      <c r="C311" s="36">
        <v>4</v>
      </c>
      <c r="D311" s="56">
        <v>23.262899999999998</v>
      </c>
      <c r="E311" s="84">
        <v>1835</v>
      </c>
      <c r="F311" s="137">
        <v>427588.1</v>
      </c>
      <c r="G311" s="42">
        <v>100</v>
      </c>
      <c r="H311" s="51">
        <f t="shared" si="51"/>
        <v>427588.1</v>
      </c>
      <c r="I311" s="51">
        <f t="shared" si="50"/>
        <v>0</v>
      </c>
      <c r="J311" s="51">
        <f t="shared" si="52"/>
        <v>233.01803814713895</v>
      </c>
      <c r="K311" s="51">
        <f t="shared" si="53"/>
        <v>666.35105390301555</v>
      </c>
      <c r="L311" s="51">
        <f t="shared" si="54"/>
        <v>1100614.0124612425</v>
      </c>
      <c r="M311" s="51"/>
      <c r="N311" s="203">
        <f t="shared" si="44"/>
        <v>1100614.0124612425</v>
      </c>
      <c r="O311" s="34"/>
      <c r="Q311" s="205"/>
      <c r="R311" s="205"/>
    </row>
    <row r="312" spans="1:18" s="32" customFormat="1" x14ac:dyDescent="0.25">
      <c r="A312" s="36"/>
      <c r="B312" s="52"/>
      <c r="C312" s="36"/>
      <c r="D312" s="56">
        <v>0</v>
      </c>
      <c r="E312" s="86"/>
      <c r="F312" s="33"/>
      <c r="G312" s="42"/>
      <c r="H312" s="43"/>
      <c r="I312" s="43"/>
      <c r="J312" s="33"/>
      <c r="K312" s="51"/>
      <c r="L312" s="51"/>
      <c r="M312" s="51"/>
      <c r="N312" s="203"/>
      <c r="O312" s="34"/>
      <c r="Q312" s="205"/>
      <c r="R312" s="205"/>
    </row>
    <row r="313" spans="1:18" s="32" customFormat="1" x14ac:dyDescent="0.25">
      <c r="A313" s="31" t="s">
        <v>213</v>
      </c>
      <c r="B313" s="44" t="s">
        <v>2</v>
      </c>
      <c r="C313" s="45"/>
      <c r="D313" s="3">
        <v>644.12480000000005</v>
      </c>
      <c r="E313" s="87">
        <f>E314</f>
        <v>39574</v>
      </c>
      <c r="F313" s="38"/>
      <c r="G313" s="42"/>
      <c r="H313" s="38">
        <f>H315</f>
        <v>4035171.95</v>
      </c>
      <c r="I313" s="38">
        <f>I315</f>
        <v>-4035171.95</v>
      </c>
      <c r="J313" s="38"/>
      <c r="K313" s="51"/>
      <c r="L313" s="51"/>
      <c r="M313" s="47">
        <f>M315</f>
        <v>23278026.561549433</v>
      </c>
      <c r="N313" s="201">
        <f t="shared" si="44"/>
        <v>23278026.561549433</v>
      </c>
      <c r="O313" s="34"/>
      <c r="Q313" s="205"/>
      <c r="R313" s="205"/>
    </row>
    <row r="314" spans="1:18" s="32" customFormat="1" x14ac:dyDescent="0.25">
      <c r="A314" s="31" t="s">
        <v>213</v>
      </c>
      <c r="B314" s="44" t="s">
        <v>3</v>
      </c>
      <c r="C314" s="45"/>
      <c r="D314" s="3">
        <v>644.12480000000005</v>
      </c>
      <c r="E314" s="87">
        <f>SUM(E316:E337)</f>
        <v>39574</v>
      </c>
      <c r="F314" s="38">
        <f>SUM(F316:F337)</f>
        <v>26065906</v>
      </c>
      <c r="G314" s="42"/>
      <c r="H314" s="38">
        <f>SUM(H316:H337)</f>
        <v>17995562.100000001</v>
      </c>
      <c r="I314" s="38">
        <f>SUM(I316:I337)</f>
        <v>8070343.9000000004</v>
      </c>
      <c r="J314" s="38"/>
      <c r="K314" s="51"/>
      <c r="L314" s="38">
        <f>SUM(L316:L337)</f>
        <v>22167447.520661343</v>
      </c>
      <c r="M314" s="51"/>
      <c r="N314" s="201">
        <f t="shared" si="44"/>
        <v>22167447.520661343</v>
      </c>
      <c r="O314" s="34"/>
      <c r="Q314" s="205"/>
      <c r="R314" s="205"/>
    </row>
    <row r="315" spans="1:18" s="32" customFormat="1" x14ac:dyDescent="0.25">
      <c r="A315" s="36"/>
      <c r="B315" s="52" t="s">
        <v>26</v>
      </c>
      <c r="C315" s="36">
        <v>2</v>
      </c>
      <c r="D315" s="56">
        <v>0</v>
      </c>
      <c r="E315" s="88"/>
      <c r="F315" s="51"/>
      <c r="G315" s="42">
        <v>25</v>
      </c>
      <c r="H315" s="51">
        <f>F328*G315/100</f>
        <v>4035171.95</v>
      </c>
      <c r="I315" s="51">
        <f t="shared" ref="I315:I337" si="55">F315-H315</f>
        <v>-4035171.95</v>
      </c>
      <c r="J315" s="51"/>
      <c r="K315" s="51"/>
      <c r="L315" s="51"/>
      <c r="M315" s="51">
        <f>($L$7*$L$8*E313/$L$10)+($L$7*$L$9*D313/$L$11)</f>
        <v>23278026.561549433</v>
      </c>
      <c r="N315" s="203">
        <f t="shared" si="44"/>
        <v>23278026.561549433</v>
      </c>
      <c r="O315" s="34"/>
      <c r="Q315" s="205"/>
      <c r="R315" s="205"/>
    </row>
    <row r="316" spans="1:18" s="32" customFormat="1" x14ac:dyDescent="0.25">
      <c r="A316" s="36"/>
      <c r="B316" s="52" t="s">
        <v>214</v>
      </c>
      <c r="C316" s="36">
        <v>4</v>
      </c>
      <c r="D316" s="56">
        <v>39.805700000000002</v>
      </c>
      <c r="E316" s="84">
        <v>1324</v>
      </c>
      <c r="F316" s="138">
        <v>273218.5</v>
      </c>
      <c r="G316" s="42">
        <v>100</v>
      </c>
      <c r="H316" s="51">
        <f t="shared" ref="H316:H337" si="56">F316*G316/100</f>
        <v>273218.5</v>
      </c>
      <c r="I316" s="51">
        <f t="shared" si="55"/>
        <v>0</v>
      </c>
      <c r="J316" s="51">
        <f t="shared" ref="J316:J337" si="57">F316/E316</f>
        <v>206.35838368580062</v>
      </c>
      <c r="K316" s="51">
        <f t="shared" ref="K316:K337" si="58">$J$11*$J$19-J316</f>
        <v>693.01070836435383</v>
      </c>
      <c r="L316" s="51">
        <f t="shared" ref="L316:L337" si="59">IF(K316&gt;0,$J$7*$J$8*(K316/$K$19),0)+$J$7*$J$9*(E316/$E$19)+$J$7*$J$10*(D316/$D$19)</f>
        <v>1126448.3405015743</v>
      </c>
      <c r="M316" s="51"/>
      <c r="N316" s="203">
        <f t="shared" si="44"/>
        <v>1126448.3405015743</v>
      </c>
      <c r="O316" s="34"/>
      <c r="Q316" s="205"/>
      <c r="R316" s="205"/>
    </row>
    <row r="317" spans="1:18" s="32" customFormat="1" x14ac:dyDescent="0.25">
      <c r="A317" s="36"/>
      <c r="B317" s="52" t="s">
        <v>215</v>
      </c>
      <c r="C317" s="36">
        <v>4</v>
      </c>
      <c r="D317" s="56">
        <v>50.628500000000003</v>
      </c>
      <c r="E317" s="84">
        <v>3036</v>
      </c>
      <c r="F317" s="138">
        <v>848099.6</v>
      </c>
      <c r="G317" s="42">
        <v>100</v>
      </c>
      <c r="H317" s="51">
        <f t="shared" si="56"/>
        <v>848099.6</v>
      </c>
      <c r="I317" s="51">
        <f t="shared" si="55"/>
        <v>0</v>
      </c>
      <c r="J317" s="51">
        <f t="shared" si="57"/>
        <v>279.34769433465084</v>
      </c>
      <c r="K317" s="51">
        <f t="shared" si="58"/>
        <v>620.02139771550355</v>
      </c>
      <c r="L317" s="51">
        <f t="shared" si="59"/>
        <v>1282604.623675758</v>
      </c>
      <c r="M317" s="51"/>
      <c r="N317" s="203">
        <f t="shared" si="44"/>
        <v>1282604.623675758</v>
      </c>
      <c r="O317" s="34"/>
      <c r="Q317" s="205"/>
      <c r="R317" s="205"/>
    </row>
    <row r="318" spans="1:18" s="32" customFormat="1" x14ac:dyDescent="0.25">
      <c r="A318" s="36"/>
      <c r="B318" s="52" t="s">
        <v>54</v>
      </c>
      <c r="C318" s="36">
        <v>4</v>
      </c>
      <c r="D318" s="56">
        <v>17.781400000000001</v>
      </c>
      <c r="E318" s="84">
        <v>686</v>
      </c>
      <c r="F318" s="138">
        <v>147407.5</v>
      </c>
      <c r="G318" s="42">
        <v>100</v>
      </c>
      <c r="H318" s="51">
        <f t="shared" si="56"/>
        <v>147407.5</v>
      </c>
      <c r="I318" s="51">
        <f t="shared" si="55"/>
        <v>0</v>
      </c>
      <c r="J318" s="51">
        <f t="shared" si="57"/>
        <v>214.87973760932945</v>
      </c>
      <c r="K318" s="51">
        <f t="shared" si="58"/>
        <v>684.48935444082497</v>
      </c>
      <c r="L318" s="51">
        <f t="shared" si="59"/>
        <v>964775.76245760743</v>
      </c>
      <c r="M318" s="51"/>
      <c r="N318" s="203">
        <f t="shared" si="44"/>
        <v>964775.76245760743</v>
      </c>
      <c r="O318" s="34"/>
      <c r="Q318" s="205"/>
      <c r="R318" s="205"/>
    </row>
    <row r="319" spans="1:18" s="32" customFormat="1" x14ac:dyDescent="0.25">
      <c r="A319" s="36"/>
      <c r="B319" s="52" t="s">
        <v>216</v>
      </c>
      <c r="C319" s="36">
        <v>4</v>
      </c>
      <c r="D319" s="56">
        <v>43.372099999999996</v>
      </c>
      <c r="E319" s="84">
        <v>1609</v>
      </c>
      <c r="F319" s="138">
        <v>322961.2</v>
      </c>
      <c r="G319" s="42">
        <v>100</v>
      </c>
      <c r="H319" s="51">
        <f t="shared" si="56"/>
        <v>322961.2</v>
      </c>
      <c r="I319" s="51">
        <f t="shared" si="55"/>
        <v>0</v>
      </c>
      <c r="J319" s="51">
        <f t="shared" si="57"/>
        <v>200.72169049098821</v>
      </c>
      <c r="K319" s="51">
        <f t="shared" si="58"/>
        <v>698.64740155916627</v>
      </c>
      <c r="L319" s="51">
        <f t="shared" si="59"/>
        <v>1179743.0309735099</v>
      </c>
      <c r="M319" s="51"/>
      <c r="N319" s="203">
        <f t="shared" si="44"/>
        <v>1179743.0309735099</v>
      </c>
      <c r="O319" s="34"/>
      <c r="Q319" s="205"/>
      <c r="R319" s="205"/>
    </row>
    <row r="320" spans="1:18" s="32" customFormat="1" x14ac:dyDescent="0.25">
      <c r="A320" s="36"/>
      <c r="B320" s="52" t="s">
        <v>217</v>
      </c>
      <c r="C320" s="36">
        <v>4</v>
      </c>
      <c r="D320" s="56">
        <v>24.393000000000001</v>
      </c>
      <c r="E320" s="84">
        <v>992</v>
      </c>
      <c r="F320" s="138">
        <v>1073510.6000000001</v>
      </c>
      <c r="G320" s="42">
        <v>100</v>
      </c>
      <c r="H320" s="51">
        <f t="shared" si="56"/>
        <v>1073510.6000000001</v>
      </c>
      <c r="I320" s="51">
        <f t="shared" si="55"/>
        <v>0</v>
      </c>
      <c r="J320" s="51">
        <f t="shared" si="57"/>
        <v>1082.1679435483873</v>
      </c>
      <c r="K320" s="51">
        <f t="shared" si="58"/>
        <v>-182.79885149823281</v>
      </c>
      <c r="L320" s="51">
        <f t="shared" si="59"/>
        <v>202291.77497404668</v>
      </c>
      <c r="M320" s="51"/>
      <c r="N320" s="203">
        <f t="shared" si="44"/>
        <v>202291.77497404668</v>
      </c>
      <c r="O320" s="34"/>
      <c r="Q320" s="205"/>
      <c r="R320" s="205"/>
    </row>
    <row r="321" spans="1:18" s="32" customFormat="1" x14ac:dyDescent="0.25">
      <c r="A321" s="36"/>
      <c r="B321" s="52" t="s">
        <v>218</v>
      </c>
      <c r="C321" s="36">
        <v>4</v>
      </c>
      <c r="D321" s="56">
        <v>23.819200000000002</v>
      </c>
      <c r="E321" s="84">
        <v>1322</v>
      </c>
      <c r="F321" s="138">
        <v>406186.4</v>
      </c>
      <c r="G321" s="42">
        <v>100</v>
      </c>
      <c r="H321" s="51">
        <f t="shared" si="56"/>
        <v>406186.4</v>
      </c>
      <c r="I321" s="51">
        <f t="shared" si="55"/>
        <v>0</v>
      </c>
      <c r="J321" s="51">
        <f t="shared" si="57"/>
        <v>307.2514372163389</v>
      </c>
      <c r="K321" s="51">
        <f t="shared" si="58"/>
        <v>592.11765483381555</v>
      </c>
      <c r="L321" s="51">
        <f t="shared" si="59"/>
        <v>951232.4591998558</v>
      </c>
      <c r="M321" s="51"/>
      <c r="N321" s="203">
        <f t="shared" ref="N321:N384" si="60">L321+M321</f>
        <v>951232.4591998558</v>
      </c>
      <c r="O321" s="34"/>
      <c r="Q321" s="205"/>
      <c r="R321" s="205"/>
    </row>
    <row r="322" spans="1:18" s="32" customFormat="1" x14ac:dyDescent="0.25">
      <c r="A322" s="36"/>
      <c r="B322" s="52" t="s">
        <v>219</v>
      </c>
      <c r="C322" s="36">
        <v>4</v>
      </c>
      <c r="D322" s="56">
        <v>26.022399999999998</v>
      </c>
      <c r="E322" s="84">
        <v>1052</v>
      </c>
      <c r="F322" s="138">
        <v>280054.7</v>
      </c>
      <c r="G322" s="42">
        <v>100</v>
      </c>
      <c r="H322" s="51">
        <f t="shared" si="56"/>
        <v>280054.7</v>
      </c>
      <c r="I322" s="51">
        <f t="shared" si="55"/>
        <v>0</v>
      </c>
      <c r="J322" s="51">
        <f t="shared" si="57"/>
        <v>266.21169201520911</v>
      </c>
      <c r="K322" s="51">
        <f t="shared" si="58"/>
        <v>633.15740003494534</v>
      </c>
      <c r="L322" s="51">
        <f t="shared" si="59"/>
        <v>975225.95193994325</v>
      </c>
      <c r="M322" s="51"/>
      <c r="N322" s="203">
        <f t="shared" si="60"/>
        <v>975225.95193994325</v>
      </c>
      <c r="O322" s="34"/>
      <c r="Q322" s="205"/>
      <c r="R322" s="205"/>
    </row>
    <row r="323" spans="1:18" s="32" customFormat="1" x14ac:dyDescent="0.25">
      <c r="A323" s="36"/>
      <c r="B323" s="52" t="s">
        <v>213</v>
      </c>
      <c r="C323" s="36">
        <v>4</v>
      </c>
      <c r="D323" s="56">
        <v>27.476400000000002</v>
      </c>
      <c r="E323" s="84">
        <v>1501</v>
      </c>
      <c r="F323" s="138">
        <v>400850.3</v>
      </c>
      <c r="G323" s="42">
        <v>100</v>
      </c>
      <c r="H323" s="51">
        <f t="shared" si="56"/>
        <v>400850.3</v>
      </c>
      <c r="I323" s="51">
        <f t="shared" si="55"/>
        <v>0</v>
      </c>
      <c r="J323" s="51">
        <f t="shared" si="57"/>
        <v>267.05549633577613</v>
      </c>
      <c r="K323" s="51">
        <f t="shared" si="58"/>
        <v>632.31359571437838</v>
      </c>
      <c r="L323" s="51">
        <f t="shared" si="59"/>
        <v>1033487.8006301541</v>
      </c>
      <c r="M323" s="51"/>
      <c r="N323" s="203">
        <f t="shared" si="60"/>
        <v>1033487.8006301541</v>
      </c>
      <c r="O323" s="34"/>
      <c r="Q323" s="205"/>
      <c r="R323" s="205"/>
    </row>
    <row r="324" spans="1:18" s="32" customFormat="1" x14ac:dyDescent="0.25">
      <c r="A324" s="36"/>
      <c r="B324" s="52" t="s">
        <v>220</v>
      </c>
      <c r="C324" s="36">
        <v>4</v>
      </c>
      <c r="D324" s="56">
        <v>15</v>
      </c>
      <c r="E324" s="84">
        <v>512</v>
      </c>
      <c r="F324" s="138">
        <v>179767.7</v>
      </c>
      <c r="G324" s="42">
        <v>100</v>
      </c>
      <c r="H324" s="51">
        <f t="shared" si="56"/>
        <v>179767.7</v>
      </c>
      <c r="I324" s="51">
        <f t="shared" si="55"/>
        <v>0</v>
      </c>
      <c r="J324" s="51">
        <f t="shared" si="57"/>
        <v>351.10878906250002</v>
      </c>
      <c r="K324" s="51">
        <f t="shared" si="58"/>
        <v>548.26030298765443</v>
      </c>
      <c r="L324" s="51">
        <f t="shared" si="59"/>
        <v>770776.43692131329</v>
      </c>
      <c r="M324" s="51"/>
      <c r="N324" s="203">
        <f t="shared" si="60"/>
        <v>770776.43692131329</v>
      </c>
      <c r="O324" s="34"/>
      <c r="Q324" s="205"/>
      <c r="R324" s="205"/>
    </row>
    <row r="325" spans="1:18" s="32" customFormat="1" x14ac:dyDescent="0.25">
      <c r="A325" s="36"/>
      <c r="B325" s="52" t="s">
        <v>221</v>
      </c>
      <c r="C325" s="36">
        <v>4</v>
      </c>
      <c r="D325" s="55">
        <v>39.362300000000005</v>
      </c>
      <c r="E325" s="84">
        <v>1675</v>
      </c>
      <c r="F325" s="138">
        <v>290291.8</v>
      </c>
      <c r="G325" s="42">
        <v>100</v>
      </c>
      <c r="H325" s="51">
        <f t="shared" si="56"/>
        <v>290291.8</v>
      </c>
      <c r="I325" s="51">
        <f t="shared" si="55"/>
        <v>0</v>
      </c>
      <c r="J325" s="51">
        <f t="shared" si="57"/>
        <v>173.30853731343282</v>
      </c>
      <c r="K325" s="51">
        <f t="shared" si="58"/>
        <v>726.06055473672166</v>
      </c>
      <c r="L325" s="51">
        <f t="shared" si="59"/>
        <v>1207144.6873690574</v>
      </c>
      <c r="M325" s="51"/>
      <c r="N325" s="203">
        <f t="shared" si="60"/>
        <v>1207144.6873690574</v>
      </c>
      <c r="O325" s="34"/>
      <c r="Q325" s="205"/>
      <c r="R325" s="205"/>
    </row>
    <row r="326" spans="1:18" s="32" customFormat="1" x14ac:dyDescent="0.25">
      <c r="A326" s="36"/>
      <c r="B326" s="52" t="s">
        <v>132</v>
      </c>
      <c r="C326" s="36">
        <v>4</v>
      </c>
      <c r="D326" s="56">
        <v>32.915100000000002</v>
      </c>
      <c r="E326" s="84">
        <v>794</v>
      </c>
      <c r="F326" s="138">
        <v>208681.2</v>
      </c>
      <c r="G326" s="42">
        <v>100</v>
      </c>
      <c r="H326" s="51">
        <f t="shared" si="56"/>
        <v>208681.2</v>
      </c>
      <c r="I326" s="51">
        <f t="shared" si="55"/>
        <v>0</v>
      </c>
      <c r="J326" s="51">
        <f t="shared" si="57"/>
        <v>262.82267002518893</v>
      </c>
      <c r="K326" s="51">
        <f t="shared" si="58"/>
        <v>636.54642202496552</v>
      </c>
      <c r="L326" s="51">
        <f t="shared" si="59"/>
        <v>971262.02016294107</v>
      </c>
      <c r="M326" s="51"/>
      <c r="N326" s="203">
        <f t="shared" si="60"/>
        <v>971262.02016294107</v>
      </c>
      <c r="O326" s="34"/>
      <c r="Q326" s="205"/>
      <c r="R326" s="205"/>
    </row>
    <row r="327" spans="1:18" s="32" customFormat="1" x14ac:dyDescent="0.25">
      <c r="A327" s="36"/>
      <c r="B327" s="52" t="s">
        <v>770</v>
      </c>
      <c r="C327" s="36">
        <v>4</v>
      </c>
      <c r="D327" s="56">
        <v>27.975200000000001</v>
      </c>
      <c r="E327" s="84">
        <v>1589</v>
      </c>
      <c r="F327" s="138">
        <v>365627.3</v>
      </c>
      <c r="G327" s="42">
        <v>100</v>
      </c>
      <c r="H327" s="51">
        <f t="shared" si="56"/>
        <v>365627.3</v>
      </c>
      <c r="I327" s="51">
        <f t="shared" si="55"/>
        <v>0</v>
      </c>
      <c r="J327" s="51">
        <f t="shared" si="57"/>
        <v>230.09899307740716</v>
      </c>
      <c r="K327" s="51">
        <f t="shared" si="58"/>
        <v>669.27009897274729</v>
      </c>
      <c r="L327" s="51">
        <f t="shared" si="59"/>
        <v>1090195.9354211041</v>
      </c>
      <c r="M327" s="51"/>
      <c r="N327" s="203">
        <f t="shared" si="60"/>
        <v>1090195.9354211041</v>
      </c>
      <c r="O327" s="34"/>
      <c r="Q327" s="205"/>
      <c r="R327" s="205"/>
    </row>
    <row r="328" spans="1:18" s="32" customFormat="1" x14ac:dyDescent="0.25">
      <c r="A328" s="36"/>
      <c r="B328" s="52" t="s">
        <v>222</v>
      </c>
      <c r="C328" s="36">
        <v>3</v>
      </c>
      <c r="D328" s="56">
        <v>6.8707000000000011</v>
      </c>
      <c r="E328" s="84">
        <v>8926</v>
      </c>
      <c r="F328" s="138">
        <v>16140687.800000001</v>
      </c>
      <c r="G328" s="42">
        <v>50</v>
      </c>
      <c r="H328" s="51">
        <f t="shared" si="56"/>
        <v>8070343.9000000004</v>
      </c>
      <c r="I328" s="51">
        <f t="shared" si="55"/>
        <v>8070343.9000000004</v>
      </c>
      <c r="J328" s="51">
        <f t="shared" si="57"/>
        <v>1808.2778176114723</v>
      </c>
      <c r="K328" s="51">
        <f t="shared" si="58"/>
        <v>-908.90872556131785</v>
      </c>
      <c r="L328" s="51">
        <f t="shared" si="59"/>
        <v>1104161.8642027066</v>
      </c>
      <c r="M328" s="51"/>
      <c r="N328" s="203">
        <f t="shared" si="60"/>
        <v>1104161.8642027066</v>
      </c>
      <c r="O328" s="34"/>
      <c r="Q328" s="205"/>
      <c r="R328" s="205"/>
    </row>
    <row r="329" spans="1:18" s="32" customFormat="1" x14ac:dyDescent="0.25">
      <c r="A329" s="36"/>
      <c r="B329" s="52" t="s">
        <v>223</v>
      </c>
      <c r="C329" s="36">
        <v>4</v>
      </c>
      <c r="D329" s="56">
        <v>14.065399999999999</v>
      </c>
      <c r="E329" s="84">
        <v>576</v>
      </c>
      <c r="F329" s="138">
        <v>124734.7</v>
      </c>
      <c r="G329" s="42">
        <v>100</v>
      </c>
      <c r="H329" s="51">
        <f t="shared" si="56"/>
        <v>124734.7</v>
      </c>
      <c r="I329" s="51">
        <f t="shared" si="55"/>
        <v>0</v>
      </c>
      <c r="J329" s="51">
        <f t="shared" si="57"/>
        <v>216.5532986111111</v>
      </c>
      <c r="K329" s="51">
        <f t="shared" si="58"/>
        <v>682.81579343904332</v>
      </c>
      <c r="L329" s="51">
        <f t="shared" si="59"/>
        <v>936929.59987635841</v>
      </c>
      <c r="M329" s="51"/>
      <c r="N329" s="203">
        <f t="shared" si="60"/>
        <v>936929.59987635841</v>
      </c>
      <c r="O329" s="34"/>
      <c r="Q329" s="205"/>
      <c r="R329" s="205"/>
    </row>
    <row r="330" spans="1:18" s="32" customFormat="1" x14ac:dyDescent="0.25">
      <c r="A330" s="36"/>
      <c r="B330" s="52" t="s">
        <v>224</v>
      </c>
      <c r="C330" s="36">
        <v>4</v>
      </c>
      <c r="D330" s="56">
        <v>39.993099999999998</v>
      </c>
      <c r="E330" s="84">
        <v>1295</v>
      </c>
      <c r="F330" s="138">
        <v>307731.5</v>
      </c>
      <c r="G330" s="42">
        <v>100</v>
      </c>
      <c r="H330" s="51">
        <f t="shared" si="56"/>
        <v>307731.5</v>
      </c>
      <c r="I330" s="51">
        <f t="shared" si="55"/>
        <v>0</v>
      </c>
      <c r="J330" s="51">
        <f t="shared" si="57"/>
        <v>237.63050193050194</v>
      </c>
      <c r="K330" s="51">
        <f t="shared" si="58"/>
        <v>661.73859011965249</v>
      </c>
      <c r="L330" s="51">
        <f t="shared" si="59"/>
        <v>1086021.4333373676</v>
      </c>
      <c r="M330" s="51"/>
      <c r="N330" s="203">
        <f t="shared" si="60"/>
        <v>1086021.4333373676</v>
      </c>
      <c r="O330" s="34"/>
      <c r="Q330" s="205"/>
      <c r="R330" s="205"/>
    </row>
    <row r="331" spans="1:18" s="32" customFormat="1" x14ac:dyDescent="0.25">
      <c r="A331" s="36"/>
      <c r="B331" s="52" t="s">
        <v>225</v>
      </c>
      <c r="C331" s="36">
        <v>4</v>
      </c>
      <c r="D331" s="56">
        <v>8.6809999999999992</v>
      </c>
      <c r="E331" s="84">
        <v>1045</v>
      </c>
      <c r="F331" s="138">
        <v>93427.9</v>
      </c>
      <c r="G331" s="42">
        <v>100</v>
      </c>
      <c r="H331" s="51">
        <f t="shared" si="56"/>
        <v>93427.9</v>
      </c>
      <c r="I331" s="51">
        <f t="shared" si="55"/>
        <v>0</v>
      </c>
      <c r="J331" s="51">
        <f t="shared" si="57"/>
        <v>89.404688995215309</v>
      </c>
      <c r="K331" s="51">
        <f t="shared" si="58"/>
        <v>809.96440305493911</v>
      </c>
      <c r="L331" s="51">
        <f t="shared" si="59"/>
        <v>1128253.1128792174</v>
      </c>
      <c r="M331" s="51"/>
      <c r="N331" s="203">
        <f t="shared" si="60"/>
        <v>1128253.1128792174</v>
      </c>
      <c r="O331" s="34"/>
      <c r="Q331" s="205"/>
      <c r="R331" s="205"/>
    </row>
    <row r="332" spans="1:18" s="32" customFormat="1" x14ac:dyDescent="0.25">
      <c r="A332" s="36"/>
      <c r="B332" s="52" t="s">
        <v>226</v>
      </c>
      <c r="C332" s="36">
        <v>4</v>
      </c>
      <c r="D332" s="56">
        <v>23.636699999999998</v>
      </c>
      <c r="E332" s="84">
        <v>912</v>
      </c>
      <c r="F332" s="138">
        <v>225090.4</v>
      </c>
      <c r="G332" s="42">
        <v>100</v>
      </c>
      <c r="H332" s="51">
        <f t="shared" si="56"/>
        <v>225090.4</v>
      </c>
      <c r="I332" s="51">
        <f t="shared" si="55"/>
        <v>0</v>
      </c>
      <c r="J332" s="51">
        <f t="shared" si="57"/>
        <v>246.809649122807</v>
      </c>
      <c r="K332" s="51">
        <f t="shared" si="58"/>
        <v>652.55944292734739</v>
      </c>
      <c r="L332" s="51">
        <f t="shared" si="59"/>
        <v>973530.46506154595</v>
      </c>
      <c r="M332" s="51"/>
      <c r="N332" s="203">
        <f t="shared" si="60"/>
        <v>973530.46506154595</v>
      </c>
      <c r="O332" s="34"/>
      <c r="Q332" s="205"/>
      <c r="R332" s="205"/>
    </row>
    <row r="333" spans="1:18" s="32" customFormat="1" x14ac:dyDescent="0.25">
      <c r="A333" s="36"/>
      <c r="B333" s="52" t="s">
        <v>227</v>
      </c>
      <c r="C333" s="36">
        <v>4</v>
      </c>
      <c r="D333" s="56">
        <v>35.176200000000001</v>
      </c>
      <c r="E333" s="84">
        <v>1590</v>
      </c>
      <c r="F333" s="138">
        <v>334377.8</v>
      </c>
      <c r="G333" s="42">
        <v>100</v>
      </c>
      <c r="H333" s="51">
        <f t="shared" si="56"/>
        <v>334377.8</v>
      </c>
      <c r="I333" s="51">
        <f t="shared" si="55"/>
        <v>0</v>
      </c>
      <c r="J333" s="51">
        <f t="shared" si="57"/>
        <v>210.30050314465407</v>
      </c>
      <c r="K333" s="51">
        <f t="shared" si="58"/>
        <v>689.06858890550041</v>
      </c>
      <c r="L333" s="51">
        <f t="shared" si="59"/>
        <v>1138339.1398487561</v>
      </c>
      <c r="M333" s="51"/>
      <c r="N333" s="203">
        <f t="shared" si="60"/>
        <v>1138339.1398487561</v>
      </c>
      <c r="O333" s="34"/>
      <c r="Q333" s="205"/>
      <c r="R333" s="205"/>
    </row>
    <row r="334" spans="1:18" s="32" customFormat="1" x14ac:dyDescent="0.25">
      <c r="A334" s="36"/>
      <c r="B334" s="52" t="s">
        <v>228</v>
      </c>
      <c r="C334" s="36">
        <v>4</v>
      </c>
      <c r="D334" s="56">
        <v>33.835300000000004</v>
      </c>
      <c r="E334" s="84">
        <v>1706</v>
      </c>
      <c r="F334" s="138">
        <v>572659.6</v>
      </c>
      <c r="G334" s="42">
        <v>100</v>
      </c>
      <c r="H334" s="51">
        <f t="shared" si="56"/>
        <v>572659.6</v>
      </c>
      <c r="I334" s="51">
        <f t="shared" si="55"/>
        <v>0</v>
      </c>
      <c r="J334" s="51">
        <f t="shared" si="57"/>
        <v>335.673856975381</v>
      </c>
      <c r="K334" s="51">
        <f t="shared" si="58"/>
        <v>563.69523507477345</v>
      </c>
      <c r="L334" s="51">
        <f t="shared" si="59"/>
        <v>997346.43251124723</v>
      </c>
      <c r="M334" s="51"/>
      <c r="N334" s="203">
        <f t="shared" si="60"/>
        <v>997346.43251124723</v>
      </c>
      <c r="O334" s="34"/>
      <c r="Q334" s="205"/>
      <c r="R334" s="205"/>
    </row>
    <row r="335" spans="1:18" s="32" customFormat="1" x14ac:dyDescent="0.25">
      <c r="A335" s="36"/>
      <c r="B335" s="52" t="s">
        <v>771</v>
      </c>
      <c r="C335" s="36">
        <v>4</v>
      </c>
      <c r="D335" s="56">
        <v>47.278100000000009</v>
      </c>
      <c r="E335" s="84">
        <v>3027</v>
      </c>
      <c r="F335" s="138">
        <v>1118249.3</v>
      </c>
      <c r="G335" s="42">
        <v>100</v>
      </c>
      <c r="H335" s="51">
        <f t="shared" si="56"/>
        <v>1118249.3</v>
      </c>
      <c r="I335" s="51">
        <f t="shared" si="55"/>
        <v>0</v>
      </c>
      <c r="J335" s="51">
        <f t="shared" si="57"/>
        <v>369.42494218698386</v>
      </c>
      <c r="K335" s="51">
        <f t="shared" si="58"/>
        <v>529.94414986317065</v>
      </c>
      <c r="L335" s="51">
        <f t="shared" si="59"/>
        <v>1162082.740694209</v>
      </c>
      <c r="M335" s="51"/>
      <c r="N335" s="203">
        <f t="shared" si="60"/>
        <v>1162082.740694209</v>
      </c>
      <c r="O335" s="34"/>
      <c r="Q335" s="205"/>
      <c r="R335" s="205"/>
    </row>
    <row r="336" spans="1:18" s="32" customFormat="1" x14ac:dyDescent="0.25">
      <c r="A336" s="36"/>
      <c r="B336" s="52" t="s">
        <v>229</v>
      </c>
      <c r="C336" s="36">
        <v>4</v>
      </c>
      <c r="D336" s="56">
        <v>17.511099999999999</v>
      </c>
      <c r="E336" s="84">
        <v>612</v>
      </c>
      <c r="F336" s="138">
        <v>173412.5</v>
      </c>
      <c r="G336" s="42">
        <v>100</v>
      </c>
      <c r="H336" s="51">
        <f t="shared" si="56"/>
        <v>173412.5</v>
      </c>
      <c r="I336" s="51">
        <f t="shared" si="55"/>
        <v>0</v>
      </c>
      <c r="J336" s="51">
        <f t="shared" si="57"/>
        <v>283.35375816993462</v>
      </c>
      <c r="K336" s="51">
        <f t="shared" si="58"/>
        <v>616.01533388021983</v>
      </c>
      <c r="L336" s="51">
        <f t="shared" si="59"/>
        <v>872692.21199485241</v>
      </c>
      <c r="M336" s="51"/>
      <c r="N336" s="203">
        <f t="shared" si="60"/>
        <v>872692.21199485241</v>
      </c>
      <c r="O336" s="34"/>
      <c r="Q336" s="205"/>
      <c r="R336" s="205"/>
    </row>
    <row r="337" spans="1:18" s="32" customFormat="1" x14ac:dyDescent="0.25">
      <c r="A337" s="36"/>
      <c r="B337" s="52" t="s">
        <v>230</v>
      </c>
      <c r="C337" s="36">
        <v>4</v>
      </c>
      <c r="D337" s="56">
        <v>48.5259</v>
      </c>
      <c r="E337" s="84">
        <v>3793</v>
      </c>
      <c r="F337" s="138">
        <v>2178877.7000000002</v>
      </c>
      <c r="G337" s="42">
        <v>100</v>
      </c>
      <c r="H337" s="51">
        <f t="shared" si="56"/>
        <v>2178877.7000000002</v>
      </c>
      <c r="I337" s="51">
        <f t="shared" si="55"/>
        <v>0</v>
      </c>
      <c r="J337" s="51">
        <f t="shared" si="57"/>
        <v>574.4470603743739</v>
      </c>
      <c r="K337" s="51">
        <f t="shared" si="58"/>
        <v>324.92203167578054</v>
      </c>
      <c r="L337" s="51">
        <f t="shared" si="59"/>
        <v>1012901.6960282152</v>
      </c>
      <c r="M337" s="51"/>
      <c r="N337" s="203">
        <f t="shared" si="60"/>
        <v>1012901.6960282152</v>
      </c>
      <c r="O337" s="34"/>
      <c r="Q337" s="205"/>
      <c r="R337" s="205"/>
    </row>
    <row r="338" spans="1:18" s="32" customFormat="1" x14ac:dyDescent="0.25">
      <c r="A338" s="36"/>
      <c r="B338" s="52"/>
      <c r="C338" s="36"/>
      <c r="D338" s="56">
        <v>0</v>
      </c>
      <c r="E338" s="86"/>
      <c r="F338" s="33"/>
      <c r="G338" s="42"/>
      <c r="H338" s="43"/>
      <c r="I338" s="43"/>
      <c r="J338" s="33"/>
      <c r="K338" s="51"/>
      <c r="L338" s="51"/>
      <c r="M338" s="51"/>
      <c r="N338" s="203"/>
      <c r="O338" s="34"/>
      <c r="Q338" s="205"/>
      <c r="R338" s="205"/>
    </row>
    <row r="339" spans="1:18" s="32" customFormat="1" x14ac:dyDescent="0.25">
      <c r="A339" s="31" t="s">
        <v>231</v>
      </c>
      <c r="B339" s="44" t="s">
        <v>2</v>
      </c>
      <c r="C339" s="45"/>
      <c r="D339" s="3">
        <v>999.91469999999981</v>
      </c>
      <c r="E339" s="87">
        <f>E340</f>
        <v>78543</v>
      </c>
      <c r="F339" s="38"/>
      <c r="G339" s="42"/>
      <c r="H339" s="38">
        <f>H341</f>
        <v>7788972.3499999996</v>
      </c>
      <c r="I339" s="38">
        <f>I341</f>
        <v>-7788972.3499999996</v>
      </c>
      <c r="J339" s="38"/>
      <c r="K339" s="51"/>
      <c r="L339" s="51"/>
      <c r="M339" s="47">
        <f>M341</f>
        <v>41534998.784735419</v>
      </c>
      <c r="N339" s="201">
        <f t="shared" si="60"/>
        <v>41534998.784735419</v>
      </c>
      <c r="O339" s="34"/>
      <c r="Q339" s="205"/>
      <c r="R339" s="205"/>
    </row>
    <row r="340" spans="1:18" s="32" customFormat="1" x14ac:dyDescent="0.25">
      <c r="A340" s="31" t="s">
        <v>231</v>
      </c>
      <c r="B340" s="44" t="s">
        <v>3</v>
      </c>
      <c r="C340" s="45"/>
      <c r="D340" s="3">
        <v>999.91469999999981</v>
      </c>
      <c r="E340" s="87">
        <f>SUM(E342:E369)</f>
        <v>78543</v>
      </c>
      <c r="F340" s="38">
        <f>SUM(F342:F369)</f>
        <v>51626037.200000003</v>
      </c>
      <c r="G340" s="42"/>
      <c r="H340" s="38">
        <f>SUM(H342:H369)</f>
        <v>36048092.5</v>
      </c>
      <c r="I340" s="38">
        <f>SUM(I342:I369)</f>
        <v>15577944.699999999</v>
      </c>
      <c r="J340" s="38"/>
      <c r="K340" s="51"/>
      <c r="L340" s="38">
        <f>SUM(L342:L369)</f>
        <v>31882411.715507921</v>
      </c>
      <c r="M340" s="51"/>
      <c r="N340" s="201">
        <f t="shared" si="60"/>
        <v>31882411.715507921</v>
      </c>
      <c r="O340" s="34"/>
      <c r="Q340" s="205"/>
      <c r="R340" s="205"/>
    </row>
    <row r="341" spans="1:18" s="32" customFormat="1" x14ac:dyDescent="0.25">
      <c r="A341" s="36"/>
      <c r="B341" s="52" t="s">
        <v>26</v>
      </c>
      <c r="C341" s="36">
        <v>2</v>
      </c>
      <c r="D341" s="56">
        <v>0</v>
      </c>
      <c r="E341" s="88"/>
      <c r="F341" s="51"/>
      <c r="G341" s="42">
        <v>25</v>
      </c>
      <c r="H341" s="51">
        <f>F358*G341/100</f>
        <v>7788972.3499999996</v>
      </c>
      <c r="I341" s="51">
        <f t="shared" ref="I341:I369" si="61">F341-H341</f>
        <v>-7788972.3499999996</v>
      </c>
      <c r="J341" s="51"/>
      <c r="K341" s="51"/>
      <c r="L341" s="51"/>
      <c r="M341" s="51">
        <f>($L$7*$L$8*E339/$L$10)+($L$7*$L$9*D339/$L$11)</f>
        <v>41534998.784735419</v>
      </c>
      <c r="N341" s="203">
        <f t="shared" si="60"/>
        <v>41534998.784735419</v>
      </c>
      <c r="O341" s="34"/>
      <c r="Q341" s="205"/>
      <c r="R341" s="205"/>
    </row>
    <row r="342" spans="1:18" s="32" customFormat="1" x14ac:dyDescent="0.25">
      <c r="A342" s="36"/>
      <c r="B342" s="52" t="s">
        <v>232</v>
      </c>
      <c r="C342" s="36">
        <v>4</v>
      </c>
      <c r="D342" s="56">
        <v>11.5388</v>
      </c>
      <c r="E342" s="84">
        <v>474</v>
      </c>
      <c r="F342" s="139">
        <v>315002.90000000002</v>
      </c>
      <c r="G342" s="42">
        <v>100</v>
      </c>
      <c r="H342" s="51">
        <f t="shared" ref="H342:H369" si="62">F342*G342/100</f>
        <v>315002.90000000002</v>
      </c>
      <c r="I342" s="51">
        <f t="shared" si="61"/>
        <v>0</v>
      </c>
      <c r="J342" s="51">
        <f t="shared" ref="J342:J369" si="63">F342/E342</f>
        <v>664.56308016877642</v>
      </c>
      <c r="K342" s="51">
        <f t="shared" ref="K342:K369" si="64">$J$11*$J$19-J342</f>
        <v>234.80601188137803</v>
      </c>
      <c r="L342" s="51">
        <f t="shared" ref="L342:L369" si="65">IF(K342&gt;0,$J$7*$J$8*(K342/$K$19),0)+$J$7*$J$9*(E342/$E$19)+$J$7*$J$10*(D342/$D$19)</f>
        <v>378178.75778486778</v>
      </c>
      <c r="M342" s="51"/>
      <c r="N342" s="203">
        <f t="shared" si="60"/>
        <v>378178.75778486778</v>
      </c>
      <c r="O342" s="34"/>
      <c r="Q342" s="205"/>
      <c r="R342" s="205"/>
    </row>
    <row r="343" spans="1:18" s="32" customFormat="1" x14ac:dyDescent="0.25">
      <c r="A343" s="36"/>
      <c r="B343" s="52" t="s">
        <v>233</v>
      </c>
      <c r="C343" s="36">
        <v>4</v>
      </c>
      <c r="D343" s="56">
        <v>28.083100000000002</v>
      </c>
      <c r="E343" s="84">
        <v>1469</v>
      </c>
      <c r="F343" s="139">
        <v>406644.4</v>
      </c>
      <c r="G343" s="42">
        <v>100</v>
      </c>
      <c r="H343" s="51">
        <f t="shared" si="62"/>
        <v>406644.4</v>
      </c>
      <c r="I343" s="51">
        <f t="shared" si="61"/>
        <v>0</v>
      </c>
      <c r="J343" s="51">
        <f t="shared" si="63"/>
        <v>276.81715452688906</v>
      </c>
      <c r="K343" s="51">
        <f t="shared" si="64"/>
        <v>622.55193752326545</v>
      </c>
      <c r="L343" s="51">
        <f t="shared" si="65"/>
        <v>1019935.5349402595</v>
      </c>
      <c r="M343" s="51"/>
      <c r="N343" s="203">
        <f t="shared" si="60"/>
        <v>1019935.5349402595</v>
      </c>
      <c r="O343" s="34"/>
      <c r="Q343" s="205"/>
      <c r="R343" s="205"/>
    </row>
    <row r="344" spans="1:18" s="32" customFormat="1" x14ac:dyDescent="0.25">
      <c r="A344" s="36"/>
      <c r="B344" s="52" t="s">
        <v>30</v>
      </c>
      <c r="C344" s="36">
        <v>4</v>
      </c>
      <c r="D344" s="56">
        <v>59.606300000000005</v>
      </c>
      <c r="E344" s="84">
        <v>4745</v>
      </c>
      <c r="F344" s="139">
        <v>1373455.6</v>
      </c>
      <c r="G344" s="42">
        <v>100</v>
      </c>
      <c r="H344" s="51">
        <f t="shared" si="62"/>
        <v>1373455.6</v>
      </c>
      <c r="I344" s="51">
        <f t="shared" si="61"/>
        <v>0</v>
      </c>
      <c r="J344" s="51">
        <f t="shared" si="63"/>
        <v>289.4532349841939</v>
      </c>
      <c r="K344" s="51">
        <f t="shared" si="64"/>
        <v>609.91585706596061</v>
      </c>
      <c r="L344" s="51">
        <f t="shared" si="65"/>
        <v>1507683.3277823713</v>
      </c>
      <c r="M344" s="51"/>
      <c r="N344" s="203">
        <f t="shared" si="60"/>
        <v>1507683.3277823713</v>
      </c>
      <c r="O344" s="34"/>
      <c r="Q344" s="205"/>
      <c r="R344" s="205"/>
    </row>
    <row r="345" spans="1:18" s="32" customFormat="1" x14ac:dyDescent="0.25">
      <c r="A345" s="36"/>
      <c r="B345" s="52" t="s">
        <v>234</v>
      </c>
      <c r="C345" s="36">
        <v>4</v>
      </c>
      <c r="D345" s="56">
        <v>51.997199999999999</v>
      </c>
      <c r="E345" s="84">
        <v>3001</v>
      </c>
      <c r="F345" s="139">
        <v>497599</v>
      </c>
      <c r="G345" s="42">
        <v>100</v>
      </c>
      <c r="H345" s="51">
        <f t="shared" si="62"/>
        <v>497599</v>
      </c>
      <c r="I345" s="51">
        <f t="shared" si="61"/>
        <v>0</v>
      </c>
      <c r="J345" s="51">
        <f t="shared" si="63"/>
        <v>165.811062979007</v>
      </c>
      <c r="K345" s="51">
        <f t="shared" si="64"/>
        <v>733.55802907114742</v>
      </c>
      <c r="L345" s="51">
        <f t="shared" si="65"/>
        <v>1419289.4380443068</v>
      </c>
      <c r="M345" s="51"/>
      <c r="N345" s="203">
        <f t="shared" si="60"/>
        <v>1419289.4380443068</v>
      </c>
      <c r="O345" s="34"/>
      <c r="Q345" s="205"/>
      <c r="R345" s="205"/>
    </row>
    <row r="346" spans="1:18" s="32" customFormat="1" x14ac:dyDescent="0.25">
      <c r="A346" s="36"/>
      <c r="B346" s="52" t="s">
        <v>235</v>
      </c>
      <c r="C346" s="36">
        <v>4</v>
      </c>
      <c r="D346" s="56">
        <v>25.761199999999999</v>
      </c>
      <c r="E346" s="84">
        <v>1146</v>
      </c>
      <c r="F346" s="139">
        <v>367173.2</v>
      </c>
      <c r="G346" s="42">
        <v>100</v>
      </c>
      <c r="H346" s="51">
        <f t="shared" si="62"/>
        <v>367173.2</v>
      </c>
      <c r="I346" s="51">
        <f t="shared" si="61"/>
        <v>0</v>
      </c>
      <c r="J346" s="51">
        <f t="shared" si="63"/>
        <v>320.39546247818498</v>
      </c>
      <c r="K346" s="51">
        <f t="shared" si="64"/>
        <v>578.97362957196947</v>
      </c>
      <c r="L346" s="51">
        <f t="shared" si="65"/>
        <v>920676.55884907115</v>
      </c>
      <c r="M346" s="51"/>
      <c r="N346" s="203">
        <f t="shared" si="60"/>
        <v>920676.55884907115</v>
      </c>
      <c r="O346" s="34"/>
      <c r="Q346" s="205"/>
      <c r="R346" s="205"/>
    </row>
    <row r="347" spans="1:18" s="32" customFormat="1" x14ac:dyDescent="0.25">
      <c r="A347" s="36"/>
      <c r="B347" s="52" t="s">
        <v>231</v>
      </c>
      <c r="C347" s="36">
        <v>4</v>
      </c>
      <c r="D347" s="56">
        <v>32.075200000000002</v>
      </c>
      <c r="E347" s="84">
        <v>2630</v>
      </c>
      <c r="F347" s="139">
        <v>493064.4</v>
      </c>
      <c r="G347" s="42">
        <v>100</v>
      </c>
      <c r="H347" s="51">
        <f t="shared" si="62"/>
        <v>493064.4</v>
      </c>
      <c r="I347" s="51">
        <f t="shared" si="61"/>
        <v>0</v>
      </c>
      <c r="J347" s="51">
        <f t="shared" si="63"/>
        <v>187.47695817490495</v>
      </c>
      <c r="K347" s="51">
        <f t="shared" si="64"/>
        <v>711.89213387524956</v>
      </c>
      <c r="L347" s="51">
        <f t="shared" si="65"/>
        <v>1281251.6697190939</v>
      </c>
      <c r="M347" s="51"/>
      <c r="N347" s="203">
        <f t="shared" si="60"/>
        <v>1281251.6697190939</v>
      </c>
      <c r="O347" s="34"/>
      <c r="Q347" s="205"/>
      <c r="R347" s="205"/>
    </row>
    <row r="348" spans="1:18" s="32" customFormat="1" x14ac:dyDescent="0.25">
      <c r="A348" s="36"/>
      <c r="B348" s="52" t="s">
        <v>236</v>
      </c>
      <c r="C348" s="36">
        <v>4</v>
      </c>
      <c r="D348" s="56">
        <v>30.424000000000003</v>
      </c>
      <c r="E348" s="84">
        <v>1135</v>
      </c>
      <c r="F348" s="139">
        <v>326831.59999999998</v>
      </c>
      <c r="G348" s="42">
        <v>100</v>
      </c>
      <c r="H348" s="51">
        <f t="shared" si="62"/>
        <v>326831.59999999998</v>
      </c>
      <c r="I348" s="51">
        <f t="shared" si="61"/>
        <v>0</v>
      </c>
      <c r="J348" s="51">
        <f t="shared" si="63"/>
        <v>287.95735682819384</v>
      </c>
      <c r="K348" s="51">
        <f t="shared" si="64"/>
        <v>611.41173522196061</v>
      </c>
      <c r="L348" s="51">
        <f t="shared" si="65"/>
        <v>973993.59721488575</v>
      </c>
      <c r="M348" s="51"/>
      <c r="N348" s="203">
        <f t="shared" si="60"/>
        <v>973993.59721488575</v>
      </c>
      <c r="O348" s="34"/>
      <c r="Q348" s="205"/>
      <c r="R348" s="205"/>
    </row>
    <row r="349" spans="1:18" s="32" customFormat="1" x14ac:dyDescent="0.25">
      <c r="A349" s="36"/>
      <c r="B349" s="52" t="s">
        <v>237</v>
      </c>
      <c r="C349" s="36">
        <v>4</v>
      </c>
      <c r="D349" s="56">
        <v>44.851599999999998</v>
      </c>
      <c r="E349" s="84">
        <v>1995</v>
      </c>
      <c r="F349" s="139">
        <v>670782.4</v>
      </c>
      <c r="G349" s="42">
        <v>100</v>
      </c>
      <c r="H349" s="51">
        <f t="shared" si="62"/>
        <v>670782.4</v>
      </c>
      <c r="I349" s="51">
        <f t="shared" si="61"/>
        <v>0</v>
      </c>
      <c r="J349" s="51">
        <f t="shared" si="63"/>
        <v>336.23177944862158</v>
      </c>
      <c r="K349" s="51">
        <f t="shared" si="64"/>
        <v>563.13731260153281</v>
      </c>
      <c r="L349" s="51">
        <f t="shared" si="65"/>
        <v>1068778.1191633074</v>
      </c>
      <c r="M349" s="51"/>
      <c r="N349" s="203">
        <f t="shared" si="60"/>
        <v>1068778.1191633074</v>
      </c>
      <c r="O349" s="34"/>
      <c r="Q349" s="205"/>
      <c r="R349" s="205"/>
    </row>
    <row r="350" spans="1:18" s="32" customFormat="1" x14ac:dyDescent="0.25">
      <c r="A350" s="36"/>
      <c r="B350" s="52" t="s">
        <v>772</v>
      </c>
      <c r="C350" s="36">
        <v>4</v>
      </c>
      <c r="D350" s="56">
        <v>31.656999999999996</v>
      </c>
      <c r="E350" s="84">
        <v>1516</v>
      </c>
      <c r="F350" s="139">
        <v>479964.6</v>
      </c>
      <c r="G350" s="42">
        <v>100</v>
      </c>
      <c r="H350" s="51">
        <f t="shared" si="62"/>
        <v>479964.6</v>
      </c>
      <c r="I350" s="51">
        <f t="shared" si="61"/>
        <v>0</v>
      </c>
      <c r="J350" s="51">
        <f t="shared" si="63"/>
        <v>316.59934036939313</v>
      </c>
      <c r="K350" s="51">
        <f t="shared" si="64"/>
        <v>582.76975168076137</v>
      </c>
      <c r="L350" s="51">
        <f t="shared" si="65"/>
        <v>989900.72723264969</v>
      </c>
      <c r="M350" s="51"/>
      <c r="N350" s="203">
        <f t="shared" si="60"/>
        <v>989900.72723264969</v>
      </c>
      <c r="O350" s="34"/>
      <c r="Q350" s="205"/>
      <c r="R350" s="205"/>
    </row>
    <row r="351" spans="1:18" s="32" customFormat="1" x14ac:dyDescent="0.25">
      <c r="A351" s="36"/>
      <c r="B351" s="52" t="s">
        <v>773</v>
      </c>
      <c r="C351" s="36">
        <v>4</v>
      </c>
      <c r="D351" s="56">
        <v>21.204299999999996</v>
      </c>
      <c r="E351" s="84">
        <v>1591</v>
      </c>
      <c r="F351" s="139">
        <v>397964.7</v>
      </c>
      <c r="G351" s="42">
        <v>100</v>
      </c>
      <c r="H351" s="51">
        <f t="shared" si="62"/>
        <v>397964.7</v>
      </c>
      <c r="I351" s="51">
        <f t="shared" si="61"/>
        <v>0</v>
      </c>
      <c r="J351" s="51">
        <f t="shared" si="63"/>
        <v>250.13494657448146</v>
      </c>
      <c r="K351" s="51">
        <f t="shared" si="64"/>
        <v>649.23414547567302</v>
      </c>
      <c r="L351" s="51">
        <f t="shared" si="65"/>
        <v>1043579.4557517234</v>
      </c>
      <c r="M351" s="51"/>
      <c r="N351" s="203">
        <f t="shared" si="60"/>
        <v>1043579.4557517234</v>
      </c>
      <c r="O351" s="34"/>
      <c r="Q351" s="205"/>
      <c r="R351" s="205"/>
    </row>
    <row r="352" spans="1:18" s="32" customFormat="1" x14ac:dyDescent="0.25">
      <c r="A352" s="36"/>
      <c r="B352" s="52" t="s">
        <v>238</v>
      </c>
      <c r="C352" s="36">
        <v>4</v>
      </c>
      <c r="D352" s="56">
        <v>60.041400000000003</v>
      </c>
      <c r="E352" s="84">
        <v>2114</v>
      </c>
      <c r="F352" s="139">
        <v>695333.1</v>
      </c>
      <c r="G352" s="42">
        <v>100</v>
      </c>
      <c r="H352" s="51">
        <f t="shared" si="62"/>
        <v>695333.1</v>
      </c>
      <c r="I352" s="51">
        <f t="shared" si="61"/>
        <v>0</v>
      </c>
      <c r="J352" s="51">
        <f t="shared" si="63"/>
        <v>328.91821192052981</v>
      </c>
      <c r="K352" s="51">
        <f t="shared" si="64"/>
        <v>570.45088012962469</v>
      </c>
      <c r="L352" s="51">
        <f t="shared" si="65"/>
        <v>1143127.4560868721</v>
      </c>
      <c r="M352" s="51"/>
      <c r="N352" s="203">
        <f t="shared" si="60"/>
        <v>1143127.4560868721</v>
      </c>
      <c r="O352" s="34"/>
      <c r="Q352" s="205"/>
      <c r="R352" s="205"/>
    </row>
    <row r="353" spans="1:18" s="32" customFormat="1" x14ac:dyDescent="0.25">
      <c r="A353" s="36"/>
      <c r="B353" s="52" t="s">
        <v>239</v>
      </c>
      <c r="C353" s="36">
        <v>4</v>
      </c>
      <c r="D353" s="56">
        <v>21.527699999999999</v>
      </c>
      <c r="E353" s="84">
        <v>1481</v>
      </c>
      <c r="F353" s="139">
        <v>296257.7</v>
      </c>
      <c r="G353" s="42">
        <v>100</v>
      </c>
      <c r="H353" s="51">
        <f t="shared" si="62"/>
        <v>296257.7</v>
      </c>
      <c r="I353" s="51">
        <f t="shared" si="61"/>
        <v>0</v>
      </c>
      <c r="J353" s="51">
        <f t="shared" si="63"/>
        <v>200.03896016205269</v>
      </c>
      <c r="K353" s="51">
        <f t="shared" si="64"/>
        <v>699.33013188810173</v>
      </c>
      <c r="L353" s="51">
        <f t="shared" si="65"/>
        <v>1091492.7101705198</v>
      </c>
      <c r="M353" s="51"/>
      <c r="N353" s="203">
        <f t="shared" si="60"/>
        <v>1091492.7101705198</v>
      </c>
      <c r="O353" s="34"/>
      <c r="Q353" s="205"/>
      <c r="R353" s="205"/>
    </row>
    <row r="354" spans="1:18" s="32" customFormat="1" x14ac:dyDescent="0.25">
      <c r="A354" s="36"/>
      <c r="B354" s="52" t="s">
        <v>774</v>
      </c>
      <c r="C354" s="36">
        <v>4</v>
      </c>
      <c r="D354" s="56">
        <v>46.965600000000009</v>
      </c>
      <c r="E354" s="84">
        <v>2946</v>
      </c>
      <c r="F354" s="139">
        <v>826056.6</v>
      </c>
      <c r="G354" s="42">
        <v>100</v>
      </c>
      <c r="H354" s="51">
        <f t="shared" si="62"/>
        <v>826056.6</v>
      </c>
      <c r="I354" s="51">
        <f t="shared" si="61"/>
        <v>0</v>
      </c>
      <c r="J354" s="51">
        <f t="shared" si="63"/>
        <v>280.39938900203663</v>
      </c>
      <c r="K354" s="51">
        <f t="shared" si="64"/>
        <v>618.96970304811782</v>
      </c>
      <c r="L354" s="51">
        <f t="shared" si="65"/>
        <v>1258106.1043572112</v>
      </c>
      <c r="M354" s="51"/>
      <c r="N354" s="203">
        <f t="shared" si="60"/>
        <v>1258106.1043572112</v>
      </c>
      <c r="O354" s="34"/>
      <c r="Q354" s="205"/>
      <c r="R354" s="205"/>
    </row>
    <row r="355" spans="1:18" s="32" customFormat="1" x14ac:dyDescent="0.25">
      <c r="A355" s="36"/>
      <c r="B355" s="52" t="s">
        <v>240</v>
      </c>
      <c r="C355" s="36">
        <v>4</v>
      </c>
      <c r="D355" s="56">
        <v>29.545500000000004</v>
      </c>
      <c r="E355" s="84">
        <v>1314</v>
      </c>
      <c r="F355" s="139">
        <v>250362.5</v>
      </c>
      <c r="G355" s="42">
        <v>100</v>
      </c>
      <c r="H355" s="51">
        <f t="shared" si="62"/>
        <v>250362.5</v>
      </c>
      <c r="I355" s="51">
        <f t="shared" si="61"/>
        <v>0</v>
      </c>
      <c r="J355" s="51">
        <f t="shared" si="63"/>
        <v>190.53462709284628</v>
      </c>
      <c r="K355" s="51">
        <f t="shared" si="64"/>
        <v>708.83446495730823</v>
      </c>
      <c r="L355" s="51">
        <f t="shared" si="65"/>
        <v>1109681.0209768247</v>
      </c>
      <c r="M355" s="51"/>
      <c r="N355" s="203">
        <f t="shared" si="60"/>
        <v>1109681.0209768247</v>
      </c>
      <c r="O355" s="34"/>
      <c r="Q355" s="205"/>
      <c r="R355" s="205"/>
    </row>
    <row r="356" spans="1:18" s="32" customFormat="1" x14ac:dyDescent="0.25">
      <c r="A356" s="36"/>
      <c r="B356" s="52" t="s">
        <v>241</v>
      </c>
      <c r="C356" s="36">
        <v>4</v>
      </c>
      <c r="D356" s="56">
        <v>52.421900000000001</v>
      </c>
      <c r="E356" s="84">
        <v>3011</v>
      </c>
      <c r="F356" s="139">
        <v>489949.7</v>
      </c>
      <c r="G356" s="42">
        <v>100</v>
      </c>
      <c r="H356" s="51">
        <f t="shared" si="62"/>
        <v>489949.7</v>
      </c>
      <c r="I356" s="51">
        <f t="shared" si="61"/>
        <v>0</v>
      </c>
      <c r="J356" s="51">
        <f t="shared" si="63"/>
        <v>162.71992693457324</v>
      </c>
      <c r="K356" s="51">
        <f t="shared" si="64"/>
        <v>736.64916511558124</v>
      </c>
      <c r="L356" s="51">
        <f t="shared" si="65"/>
        <v>1425642.1185892134</v>
      </c>
      <c r="M356" s="51"/>
      <c r="N356" s="203">
        <f t="shared" si="60"/>
        <v>1425642.1185892134</v>
      </c>
      <c r="O356" s="34"/>
      <c r="Q356" s="205"/>
      <c r="R356" s="205"/>
    </row>
    <row r="357" spans="1:18" s="32" customFormat="1" x14ac:dyDescent="0.25">
      <c r="A357" s="36"/>
      <c r="B357" s="52" t="s">
        <v>242</v>
      </c>
      <c r="C357" s="36">
        <v>4</v>
      </c>
      <c r="D357" s="56">
        <v>38.638800000000003</v>
      </c>
      <c r="E357" s="84">
        <v>2706</v>
      </c>
      <c r="F357" s="139">
        <v>964395</v>
      </c>
      <c r="G357" s="42">
        <v>100</v>
      </c>
      <c r="H357" s="51">
        <f t="shared" si="62"/>
        <v>964395</v>
      </c>
      <c r="I357" s="51">
        <f t="shared" si="61"/>
        <v>0</v>
      </c>
      <c r="J357" s="51">
        <f t="shared" si="63"/>
        <v>356.39135254988912</v>
      </c>
      <c r="K357" s="51">
        <f t="shared" si="64"/>
        <v>542.97773950026533</v>
      </c>
      <c r="L357" s="51">
        <f t="shared" si="65"/>
        <v>1109759.3708042738</v>
      </c>
      <c r="M357" s="51"/>
      <c r="N357" s="203">
        <f t="shared" si="60"/>
        <v>1109759.3708042738</v>
      </c>
      <c r="O357" s="34"/>
      <c r="Q357" s="205"/>
      <c r="R357" s="205"/>
    </row>
    <row r="358" spans="1:18" s="32" customFormat="1" x14ac:dyDescent="0.25">
      <c r="A358" s="36"/>
      <c r="B358" s="52" t="s">
        <v>243</v>
      </c>
      <c r="C358" s="36">
        <v>3</v>
      </c>
      <c r="D358" s="56">
        <v>11.920599999999999</v>
      </c>
      <c r="E358" s="84">
        <v>16826</v>
      </c>
      <c r="F358" s="139">
        <v>31155889.399999999</v>
      </c>
      <c r="G358" s="42">
        <v>50</v>
      </c>
      <c r="H358" s="51">
        <f t="shared" si="62"/>
        <v>15577944.699999999</v>
      </c>
      <c r="I358" s="51">
        <f t="shared" si="61"/>
        <v>15577944.699999999</v>
      </c>
      <c r="J358" s="51">
        <f t="shared" si="63"/>
        <v>1851.6515749435396</v>
      </c>
      <c r="K358" s="51">
        <f t="shared" si="64"/>
        <v>-952.28248289338512</v>
      </c>
      <c r="L358" s="51">
        <f t="shared" si="65"/>
        <v>2077933.3479216667</v>
      </c>
      <c r="M358" s="51"/>
      <c r="N358" s="203">
        <f t="shared" si="60"/>
        <v>2077933.3479216667</v>
      </c>
      <c r="O358" s="34"/>
      <c r="Q358" s="205"/>
      <c r="R358" s="205"/>
    </row>
    <row r="359" spans="1:18" s="32" customFormat="1" x14ac:dyDescent="0.25">
      <c r="A359" s="36"/>
      <c r="B359" s="52" t="s">
        <v>244</v>
      </c>
      <c r="C359" s="36">
        <v>4</v>
      </c>
      <c r="D359" s="56">
        <v>15.653800000000002</v>
      </c>
      <c r="E359" s="84">
        <v>684</v>
      </c>
      <c r="F359" s="139">
        <v>125421.7</v>
      </c>
      <c r="G359" s="42">
        <v>100</v>
      </c>
      <c r="H359" s="51">
        <f t="shared" si="62"/>
        <v>125421.7</v>
      </c>
      <c r="I359" s="51">
        <f t="shared" si="61"/>
        <v>0</v>
      </c>
      <c r="J359" s="51">
        <f t="shared" si="63"/>
        <v>183.36505847953217</v>
      </c>
      <c r="K359" s="51">
        <f t="shared" si="64"/>
        <v>716.00403357062225</v>
      </c>
      <c r="L359" s="51">
        <f t="shared" si="65"/>
        <v>995205.25585541397</v>
      </c>
      <c r="M359" s="51"/>
      <c r="N359" s="203">
        <f t="shared" si="60"/>
        <v>995205.25585541397</v>
      </c>
      <c r="O359" s="34"/>
      <c r="Q359" s="205"/>
      <c r="R359" s="205"/>
    </row>
    <row r="360" spans="1:18" s="32" customFormat="1" x14ac:dyDescent="0.25">
      <c r="A360" s="36"/>
      <c r="B360" s="52" t="s">
        <v>245</v>
      </c>
      <c r="C360" s="36">
        <v>4</v>
      </c>
      <c r="D360" s="56">
        <v>83.219699999999989</v>
      </c>
      <c r="E360" s="84">
        <v>7366</v>
      </c>
      <c r="F360" s="139">
        <v>2120340.6</v>
      </c>
      <c r="G360" s="42">
        <v>100</v>
      </c>
      <c r="H360" s="51">
        <f t="shared" si="62"/>
        <v>2120340.6</v>
      </c>
      <c r="I360" s="51">
        <f t="shared" si="61"/>
        <v>0</v>
      </c>
      <c r="J360" s="51">
        <f t="shared" si="63"/>
        <v>287.85509095845777</v>
      </c>
      <c r="K360" s="51">
        <f t="shared" si="64"/>
        <v>611.51400109169663</v>
      </c>
      <c r="L360" s="51">
        <f t="shared" si="65"/>
        <v>1906555.5368567479</v>
      </c>
      <c r="M360" s="51"/>
      <c r="N360" s="203">
        <f t="shared" si="60"/>
        <v>1906555.5368567479</v>
      </c>
      <c r="O360" s="34"/>
      <c r="Q360" s="205"/>
      <c r="R360" s="205"/>
    </row>
    <row r="361" spans="1:18" s="32" customFormat="1" x14ac:dyDescent="0.25">
      <c r="A361" s="36"/>
      <c r="B361" s="52" t="s">
        <v>246</v>
      </c>
      <c r="C361" s="36">
        <v>4</v>
      </c>
      <c r="D361" s="56">
        <v>17.054500000000001</v>
      </c>
      <c r="E361" s="84">
        <v>828</v>
      </c>
      <c r="F361" s="139">
        <v>175702.6</v>
      </c>
      <c r="G361" s="42">
        <v>100</v>
      </c>
      <c r="H361" s="51">
        <f t="shared" si="62"/>
        <v>175702.6</v>
      </c>
      <c r="I361" s="51">
        <f t="shared" si="61"/>
        <v>0</v>
      </c>
      <c r="J361" s="51">
        <f t="shared" si="63"/>
        <v>212.20120772946859</v>
      </c>
      <c r="K361" s="51">
        <f t="shared" si="64"/>
        <v>687.16788432068586</v>
      </c>
      <c r="L361" s="51">
        <f t="shared" si="65"/>
        <v>982741.12069341424</v>
      </c>
      <c r="M361" s="51"/>
      <c r="N361" s="203">
        <f t="shared" si="60"/>
        <v>982741.12069341424</v>
      </c>
      <c r="O361" s="34"/>
      <c r="Q361" s="205"/>
      <c r="R361" s="205"/>
    </row>
    <row r="362" spans="1:18" s="32" customFormat="1" x14ac:dyDescent="0.25">
      <c r="A362" s="36"/>
      <c r="B362" s="52" t="s">
        <v>247</v>
      </c>
      <c r="C362" s="36">
        <v>4</v>
      </c>
      <c r="D362" s="56">
        <v>28.305500000000002</v>
      </c>
      <c r="E362" s="84">
        <v>955</v>
      </c>
      <c r="F362" s="139">
        <v>596374.4</v>
      </c>
      <c r="G362" s="42">
        <v>100</v>
      </c>
      <c r="H362" s="51">
        <f t="shared" si="62"/>
        <v>596374.4</v>
      </c>
      <c r="I362" s="51">
        <f t="shared" si="61"/>
        <v>0</v>
      </c>
      <c r="J362" s="51">
        <f t="shared" si="63"/>
        <v>624.47581151832458</v>
      </c>
      <c r="K362" s="51">
        <f t="shared" si="64"/>
        <v>274.89328053182987</v>
      </c>
      <c r="L362" s="51">
        <f t="shared" si="65"/>
        <v>541029.10759186477</v>
      </c>
      <c r="M362" s="51"/>
      <c r="N362" s="203">
        <f t="shared" si="60"/>
        <v>541029.10759186477</v>
      </c>
      <c r="O362" s="34"/>
      <c r="Q362" s="205"/>
      <c r="R362" s="205"/>
    </row>
    <row r="363" spans="1:18" s="32" customFormat="1" x14ac:dyDescent="0.25">
      <c r="A363" s="36"/>
      <c r="B363" s="52" t="s">
        <v>248</v>
      </c>
      <c r="C363" s="36">
        <v>4</v>
      </c>
      <c r="D363" s="56">
        <v>24.119200000000003</v>
      </c>
      <c r="E363" s="84">
        <v>1698</v>
      </c>
      <c r="F363" s="139">
        <v>239781.9</v>
      </c>
      <c r="G363" s="42">
        <v>100</v>
      </c>
      <c r="H363" s="51">
        <f t="shared" si="62"/>
        <v>239781.9</v>
      </c>
      <c r="I363" s="51">
        <f t="shared" si="61"/>
        <v>0</v>
      </c>
      <c r="J363" s="51">
        <f t="shared" si="63"/>
        <v>141.21431095406359</v>
      </c>
      <c r="K363" s="51">
        <f t="shared" si="64"/>
        <v>758.1547810960908</v>
      </c>
      <c r="L363" s="51">
        <f t="shared" si="65"/>
        <v>1197127.0830095238</v>
      </c>
      <c r="M363" s="51"/>
      <c r="N363" s="203">
        <f t="shared" si="60"/>
        <v>1197127.0830095238</v>
      </c>
      <c r="O363" s="34"/>
      <c r="Q363" s="205"/>
      <c r="R363" s="205"/>
    </row>
    <row r="364" spans="1:18" s="32" customFormat="1" x14ac:dyDescent="0.25">
      <c r="A364" s="36"/>
      <c r="B364" s="52" t="s">
        <v>249</v>
      </c>
      <c r="C364" s="36">
        <v>4</v>
      </c>
      <c r="D364" s="56">
        <v>35.9437</v>
      </c>
      <c r="E364" s="84">
        <v>1437</v>
      </c>
      <c r="F364" s="139">
        <v>421931.4</v>
      </c>
      <c r="G364" s="42">
        <v>100</v>
      </c>
      <c r="H364" s="51">
        <f t="shared" si="62"/>
        <v>421931.4</v>
      </c>
      <c r="I364" s="51">
        <f t="shared" si="61"/>
        <v>0</v>
      </c>
      <c r="J364" s="51">
        <f t="shared" si="63"/>
        <v>293.619624217119</v>
      </c>
      <c r="K364" s="51">
        <f t="shared" si="64"/>
        <v>605.7494678330354</v>
      </c>
      <c r="L364" s="51">
        <f t="shared" si="65"/>
        <v>1022359.7771763878</v>
      </c>
      <c r="M364" s="51"/>
      <c r="N364" s="203">
        <f t="shared" si="60"/>
        <v>1022359.7771763878</v>
      </c>
      <c r="O364" s="34"/>
      <c r="Q364" s="205"/>
      <c r="R364" s="205"/>
    </row>
    <row r="365" spans="1:18" s="32" customFormat="1" x14ac:dyDescent="0.25">
      <c r="A365" s="36"/>
      <c r="B365" s="52" t="s">
        <v>775</v>
      </c>
      <c r="C365" s="36">
        <v>4</v>
      </c>
      <c r="D365" s="56">
        <v>23.410100000000003</v>
      </c>
      <c r="E365" s="84">
        <v>768</v>
      </c>
      <c r="F365" s="139">
        <v>162431</v>
      </c>
      <c r="G365" s="42">
        <v>100</v>
      </c>
      <c r="H365" s="51">
        <f t="shared" si="62"/>
        <v>162431</v>
      </c>
      <c r="I365" s="51">
        <f t="shared" si="61"/>
        <v>0</v>
      </c>
      <c r="J365" s="51">
        <f t="shared" si="63"/>
        <v>211.49869791666666</v>
      </c>
      <c r="K365" s="51">
        <f t="shared" si="64"/>
        <v>687.87039413348782</v>
      </c>
      <c r="L365" s="51">
        <f t="shared" si="65"/>
        <v>997722.52099253389</v>
      </c>
      <c r="M365" s="51"/>
      <c r="N365" s="203">
        <f t="shared" si="60"/>
        <v>997722.52099253389</v>
      </c>
      <c r="O365" s="34"/>
      <c r="Q365" s="205"/>
      <c r="R365" s="205"/>
    </row>
    <row r="366" spans="1:18" s="32" customFormat="1" x14ac:dyDescent="0.25">
      <c r="A366" s="36"/>
      <c r="B366" s="52" t="s">
        <v>250</v>
      </c>
      <c r="C366" s="36">
        <v>4</v>
      </c>
      <c r="D366" s="56">
        <v>56.730699999999999</v>
      </c>
      <c r="E366" s="84">
        <v>4202</v>
      </c>
      <c r="F366" s="139">
        <v>1378001.6</v>
      </c>
      <c r="G366" s="42">
        <v>100</v>
      </c>
      <c r="H366" s="51">
        <f t="shared" si="62"/>
        <v>1378001.6</v>
      </c>
      <c r="I366" s="51">
        <f t="shared" si="61"/>
        <v>0</v>
      </c>
      <c r="J366" s="51">
        <f t="shared" si="63"/>
        <v>327.93945740123752</v>
      </c>
      <c r="K366" s="51">
        <f t="shared" si="64"/>
        <v>571.42963464891693</v>
      </c>
      <c r="L366" s="51">
        <f t="shared" si="65"/>
        <v>1386029.1685430577</v>
      </c>
      <c r="M366" s="51"/>
      <c r="N366" s="203">
        <f t="shared" si="60"/>
        <v>1386029.1685430577</v>
      </c>
      <c r="O366" s="34"/>
      <c r="Q366" s="205"/>
      <c r="R366" s="205"/>
    </row>
    <row r="367" spans="1:18" s="32" customFormat="1" x14ac:dyDescent="0.25">
      <c r="A367" s="36"/>
      <c r="B367" s="52" t="s">
        <v>776</v>
      </c>
      <c r="C367" s="36">
        <v>4</v>
      </c>
      <c r="D367" s="56">
        <v>43.787799999999997</v>
      </c>
      <c r="E367" s="84">
        <v>4128</v>
      </c>
      <c r="F367" s="139">
        <v>1546238.2</v>
      </c>
      <c r="G367" s="42">
        <v>100</v>
      </c>
      <c r="H367" s="51">
        <f t="shared" si="62"/>
        <v>1546238.2</v>
      </c>
      <c r="I367" s="51">
        <f t="shared" si="61"/>
        <v>0</v>
      </c>
      <c r="J367" s="51">
        <f t="shared" si="63"/>
        <v>374.5732073643411</v>
      </c>
      <c r="K367" s="51">
        <f t="shared" si="64"/>
        <v>524.79588468581335</v>
      </c>
      <c r="L367" s="51">
        <f t="shared" si="65"/>
        <v>1277488.3970423015</v>
      </c>
      <c r="M367" s="51"/>
      <c r="N367" s="203">
        <f t="shared" si="60"/>
        <v>1277488.3970423015</v>
      </c>
      <c r="O367" s="34"/>
      <c r="Q367" s="205"/>
      <c r="R367" s="205"/>
    </row>
    <row r="368" spans="1:18" s="32" customFormat="1" x14ac:dyDescent="0.25">
      <c r="A368" s="36"/>
      <c r="B368" s="52" t="s">
        <v>251</v>
      </c>
      <c r="C368" s="36">
        <v>4</v>
      </c>
      <c r="D368" s="56">
        <v>40.653300000000002</v>
      </c>
      <c r="E368" s="84">
        <v>4082</v>
      </c>
      <c r="F368" s="139">
        <v>4198839.7</v>
      </c>
      <c r="G368" s="42">
        <v>100</v>
      </c>
      <c r="H368" s="51">
        <f t="shared" si="62"/>
        <v>4198839.7</v>
      </c>
      <c r="I368" s="51">
        <f t="shared" si="61"/>
        <v>0</v>
      </c>
      <c r="J368" s="51">
        <f t="shared" si="63"/>
        <v>1028.6231504164625</v>
      </c>
      <c r="K368" s="51">
        <f t="shared" si="64"/>
        <v>-129.25405836630807</v>
      </c>
      <c r="L368" s="51">
        <f t="shared" si="65"/>
        <v>631281.61662695475</v>
      </c>
      <c r="M368" s="51"/>
      <c r="N368" s="203">
        <f t="shared" si="60"/>
        <v>631281.61662695475</v>
      </c>
      <c r="O368" s="34"/>
      <c r="Q368" s="205"/>
      <c r="R368" s="205"/>
    </row>
    <row r="369" spans="1:18" s="32" customFormat="1" x14ac:dyDescent="0.25">
      <c r="A369" s="36"/>
      <c r="B369" s="52" t="s">
        <v>252</v>
      </c>
      <c r="C369" s="36">
        <v>4</v>
      </c>
      <c r="D369" s="56">
        <v>32.776199999999996</v>
      </c>
      <c r="E369" s="84">
        <v>2295</v>
      </c>
      <c r="F369" s="139">
        <v>654247.30000000005</v>
      </c>
      <c r="G369" s="42">
        <v>100</v>
      </c>
      <c r="H369" s="51">
        <f t="shared" si="62"/>
        <v>654247.30000000005</v>
      </c>
      <c r="I369" s="51">
        <f t="shared" si="61"/>
        <v>0</v>
      </c>
      <c r="J369" s="51">
        <f t="shared" si="63"/>
        <v>285.07507625272331</v>
      </c>
      <c r="K369" s="51">
        <f t="shared" si="64"/>
        <v>614.29401579743114</v>
      </c>
      <c r="L369" s="51">
        <f t="shared" si="65"/>
        <v>1125862.8157306064</v>
      </c>
      <c r="M369" s="51"/>
      <c r="N369" s="203">
        <f t="shared" si="60"/>
        <v>1125862.8157306064</v>
      </c>
      <c r="O369" s="34"/>
      <c r="Q369" s="205"/>
      <c r="R369" s="205"/>
    </row>
    <row r="370" spans="1:18" s="32" customFormat="1" x14ac:dyDescent="0.25">
      <c r="A370" s="36"/>
      <c r="B370" s="52"/>
      <c r="C370" s="36"/>
      <c r="D370" s="56">
        <v>0</v>
      </c>
      <c r="E370" s="86"/>
      <c r="F370" s="33"/>
      <c r="G370" s="42"/>
      <c r="H370" s="43"/>
      <c r="I370" s="43"/>
      <c r="J370" s="33"/>
      <c r="K370" s="51"/>
      <c r="L370" s="51"/>
      <c r="M370" s="51"/>
      <c r="N370" s="203"/>
      <c r="O370" s="34"/>
      <c r="Q370" s="205"/>
      <c r="R370" s="205"/>
    </row>
    <row r="371" spans="1:18" s="32" customFormat="1" x14ac:dyDescent="0.25">
      <c r="A371" s="31" t="s">
        <v>253</v>
      </c>
      <c r="B371" s="44" t="s">
        <v>2</v>
      </c>
      <c r="C371" s="45"/>
      <c r="D371" s="3">
        <v>327.73879300000004</v>
      </c>
      <c r="E371" s="87">
        <f>E372</f>
        <v>34919</v>
      </c>
      <c r="F371" s="38"/>
      <c r="G371" s="42"/>
      <c r="H371" s="38">
        <f>H373</f>
        <v>0</v>
      </c>
      <c r="I371" s="38">
        <f>I373</f>
        <v>0</v>
      </c>
      <c r="J371" s="38"/>
      <c r="K371" s="51"/>
      <c r="L371" s="51"/>
      <c r="M371" s="47">
        <f>M373</f>
        <v>16509069.645983424</v>
      </c>
      <c r="N371" s="201">
        <f t="shared" si="60"/>
        <v>16509069.645983424</v>
      </c>
      <c r="O371" s="34"/>
      <c r="Q371" s="205"/>
      <c r="R371" s="205"/>
    </row>
    <row r="372" spans="1:18" s="32" customFormat="1" x14ac:dyDescent="0.25">
      <c r="A372" s="31" t="s">
        <v>253</v>
      </c>
      <c r="B372" s="44" t="s">
        <v>3</v>
      </c>
      <c r="C372" s="45"/>
      <c r="D372" s="3">
        <v>327.73879300000004</v>
      </c>
      <c r="E372" s="87">
        <f>SUM(E374:E384)</f>
        <v>34919</v>
      </c>
      <c r="F372" s="38">
        <f>SUM(F374:F384)</f>
        <v>20562888.699999996</v>
      </c>
      <c r="G372" s="42"/>
      <c r="H372" s="38">
        <f>SUM(H374:H384)</f>
        <v>20562888.699999996</v>
      </c>
      <c r="I372" s="38">
        <f>SUM(I374:I384)</f>
        <v>0</v>
      </c>
      <c r="J372" s="38"/>
      <c r="K372" s="51"/>
      <c r="L372" s="38">
        <f>SUM(L374:L384)</f>
        <v>10364245.248472992</v>
      </c>
      <c r="M372" s="51"/>
      <c r="N372" s="201">
        <f t="shared" si="60"/>
        <v>10364245.248472992</v>
      </c>
      <c r="O372" s="34"/>
      <c r="Q372" s="205"/>
      <c r="R372" s="205"/>
    </row>
    <row r="373" spans="1:18" s="32" customFormat="1" x14ac:dyDescent="0.25">
      <c r="A373" s="36"/>
      <c r="B373" s="52" t="s">
        <v>26</v>
      </c>
      <c r="C373" s="36">
        <v>2</v>
      </c>
      <c r="D373" s="56">
        <v>0</v>
      </c>
      <c r="E373" s="88"/>
      <c r="F373" s="51"/>
      <c r="G373" s="42">
        <v>25</v>
      </c>
      <c r="H373" s="51"/>
      <c r="I373" s="51">
        <f t="shared" ref="I373:I384" si="66">F373-H373</f>
        <v>0</v>
      </c>
      <c r="J373" s="51"/>
      <c r="K373" s="51"/>
      <c r="L373" s="51"/>
      <c r="M373" s="51">
        <f>($L$7*$L$8*E371/$L$10)+($L$7*$L$9*D371/$L$11)</f>
        <v>16509069.645983424</v>
      </c>
      <c r="N373" s="203">
        <f t="shared" si="60"/>
        <v>16509069.645983424</v>
      </c>
      <c r="O373" s="34"/>
      <c r="Q373" s="205"/>
      <c r="R373" s="205"/>
    </row>
    <row r="374" spans="1:18" s="32" customFormat="1" x14ac:dyDescent="0.25">
      <c r="A374" s="36"/>
      <c r="B374" s="52" t="s">
        <v>254</v>
      </c>
      <c r="C374" s="36">
        <v>4</v>
      </c>
      <c r="D374" s="56">
        <v>30.5382</v>
      </c>
      <c r="E374" s="84">
        <v>3980</v>
      </c>
      <c r="F374" s="140">
        <v>3116729.4</v>
      </c>
      <c r="G374" s="42">
        <v>100</v>
      </c>
      <c r="H374" s="51">
        <f t="shared" ref="H374:H384" si="67">F374*G374/100</f>
        <v>3116729.4</v>
      </c>
      <c r="I374" s="51">
        <f t="shared" si="66"/>
        <v>0</v>
      </c>
      <c r="J374" s="51">
        <f t="shared" ref="J374:J384" si="68">F374/E374</f>
        <v>783.09783919597987</v>
      </c>
      <c r="K374" s="51">
        <f t="shared" ref="K374:K384" si="69">$J$11*$J$19-J374</f>
        <v>116.27125285417458</v>
      </c>
      <c r="L374" s="51">
        <f t="shared" ref="L374:L384" si="70">IF(K374&gt;0,$J$7*$J$8*(K374/$K$19),0)+$J$7*$J$9*(E374/$E$19)+$J$7*$J$10*(D374/$D$19)</f>
        <v>724459.96077350061</v>
      </c>
      <c r="M374" s="51"/>
      <c r="N374" s="203">
        <f t="shared" si="60"/>
        <v>724459.96077350061</v>
      </c>
      <c r="O374" s="34"/>
      <c r="Q374" s="205"/>
      <c r="R374" s="205"/>
    </row>
    <row r="375" spans="1:18" s="32" customFormat="1" x14ac:dyDescent="0.25">
      <c r="A375" s="36"/>
      <c r="B375" s="52" t="s">
        <v>196</v>
      </c>
      <c r="C375" s="36">
        <v>4</v>
      </c>
      <c r="D375" s="56">
        <v>18.514592999999998</v>
      </c>
      <c r="E375" s="84">
        <v>3801</v>
      </c>
      <c r="F375" s="140">
        <v>1135517.3</v>
      </c>
      <c r="G375" s="42">
        <v>100</v>
      </c>
      <c r="H375" s="51">
        <f t="shared" si="67"/>
        <v>1135517.3</v>
      </c>
      <c r="I375" s="51">
        <f t="shared" si="66"/>
        <v>0</v>
      </c>
      <c r="J375" s="51">
        <f t="shared" si="68"/>
        <v>298.74172586161535</v>
      </c>
      <c r="K375" s="51">
        <f t="shared" si="69"/>
        <v>600.6273661885391</v>
      </c>
      <c r="L375" s="51">
        <f t="shared" si="70"/>
        <v>1243814.6311688372</v>
      </c>
      <c r="M375" s="51"/>
      <c r="N375" s="203">
        <f t="shared" si="60"/>
        <v>1243814.6311688372</v>
      </c>
      <c r="O375" s="34"/>
      <c r="Q375" s="205"/>
      <c r="R375" s="205"/>
    </row>
    <row r="376" spans="1:18" s="32" customFormat="1" x14ac:dyDescent="0.25">
      <c r="A376" s="36"/>
      <c r="B376" s="52" t="s">
        <v>255</v>
      </c>
      <c r="C376" s="36">
        <v>4</v>
      </c>
      <c r="D376" s="56">
        <v>44.072099999999999</v>
      </c>
      <c r="E376" s="84">
        <v>5864</v>
      </c>
      <c r="F376" s="140">
        <v>4733711.3</v>
      </c>
      <c r="G376" s="42">
        <v>100</v>
      </c>
      <c r="H376" s="51">
        <f t="shared" si="67"/>
        <v>4733711.3</v>
      </c>
      <c r="I376" s="51">
        <f t="shared" si="66"/>
        <v>0</v>
      </c>
      <c r="J376" s="51">
        <f t="shared" si="68"/>
        <v>807.24953956343791</v>
      </c>
      <c r="K376" s="51">
        <f t="shared" si="69"/>
        <v>92.119552486716543</v>
      </c>
      <c r="L376" s="51">
        <f t="shared" si="70"/>
        <v>969212.86735794425</v>
      </c>
      <c r="M376" s="51"/>
      <c r="N376" s="203">
        <f t="shared" si="60"/>
        <v>969212.86735794425</v>
      </c>
      <c r="O376" s="34"/>
      <c r="Q376" s="205"/>
      <c r="R376" s="205"/>
    </row>
    <row r="377" spans="1:18" s="32" customFormat="1" x14ac:dyDescent="0.25">
      <c r="A377" s="36"/>
      <c r="B377" s="52" t="s">
        <v>777</v>
      </c>
      <c r="C377" s="36">
        <v>4</v>
      </c>
      <c r="D377" s="56">
        <v>50.002099999999999</v>
      </c>
      <c r="E377" s="84">
        <v>3276</v>
      </c>
      <c r="F377" s="140">
        <v>1582995.6</v>
      </c>
      <c r="G377" s="42">
        <v>100</v>
      </c>
      <c r="H377" s="51">
        <f t="shared" si="67"/>
        <v>1582995.6</v>
      </c>
      <c r="I377" s="51">
        <f t="shared" si="66"/>
        <v>0</v>
      </c>
      <c r="J377" s="51">
        <f t="shared" si="68"/>
        <v>483.20989010989013</v>
      </c>
      <c r="K377" s="51">
        <f t="shared" si="69"/>
        <v>416.15920194026432</v>
      </c>
      <c r="L377" s="51">
        <f t="shared" si="70"/>
        <v>1064800.6847785837</v>
      </c>
      <c r="M377" s="51"/>
      <c r="N377" s="203">
        <f t="shared" si="60"/>
        <v>1064800.6847785837</v>
      </c>
      <c r="O377" s="34"/>
      <c r="Q377" s="205"/>
      <c r="R377" s="205"/>
    </row>
    <row r="378" spans="1:18" s="32" customFormat="1" x14ac:dyDescent="0.25">
      <c r="A378" s="36"/>
      <c r="B378" s="52" t="s">
        <v>256</v>
      </c>
      <c r="C378" s="36">
        <v>4</v>
      </c>
      <c r="D378" s="56">
        <v>19.601399999999998</v>
      </c>
      <c r="E378" s="84">
        <v>2323</v>
      </c>
      <c r="F378" s="140">
        <v>887261.7</v>
      </c>
      <c r="G378" s="42">
        <v>100</v>
      </c>
      <c r="H378" s="51">
        <f t="shared" si="67"/>
        <v>887261.7</v>
      </c>
      <c r="I378" s="51">
        <f t="shared" si="66"/>
        <v>0</v>
      </c>
      <c r="J378" s="51">
        <f t="shared" si="68"/>
        <v>381.9464916056823</v>
      </c>
      <c r="K378" s="51">
        <f t="shared" si="69"/>
        <v>517.42260044447221</v>
      </c>
      <c r="L378" s="51">
        <f t="shared" si="70"/>
        <v>968577.96779253881</v>
      </c>
      <c r="M378" s="51"/>
      <c r="N378" s="203">
        <f t="shared" si="60"/>
        <v>968577.96779253881</v>
      </c>
      <c r="O378" s="34"/>
      <c r="Q378" s="205"/>
      <c r="R378" s="205"/>
    </row>
    <row r="379" spans="1:18" s="32" customFormat="1" x14ac:dyDescent="0.25">
      <c r="A379" s="36"/>
      <c r="B379" s="52" t="s">
        <v>778</v>
      </c>
      <c r="C379" s="36">
        <v>4</v>
      </c>
      <c r="D379" s="56">
        <v>9.5202999999999989</v>
      </c>
      <c r="E379" s="84">
        <v>699</v>
      </c>
      <c r="F379" s="140">
        <v>90553.7</v>
      </c>
      <c r="G379" s="42">
        <v>100</v>
      </c>
      <c r="H379" s="51">
        <f t="shared" si="67"/>
        <v>90553.7</v>
      </c>
      <c r="I379" s="51">
        <f t="shared" si="66"/>
        <v>0</v>
      </c>
      <c r="J379" s="51">
        <f t="shared" si="68"/>
        <v>129.54749642346209</v>
      </c>
      <c r="K379" s="51">
        <f t="shared" si="69"/>
        <v>769.82159562669233</v>
      </c>
      <c r="L379" s="51">
        <f t="shared" si="70"/>
        <v>1040979.6973680018</v>
      </c>
      <c r="M379" s="51"/>
      <c r="N379" s="203">
        <f t="shared" si="60"/>
        <v>1040979.6973680018</v>
      </c>
      <c r="O379" s="34"/>
      <c r="Q379" s="205"/>
      <c r="R379" s="205"/>
    </row>
    <row r="380" spans="1:18" s="32" customFormat="1" x14ac:dyDescent="0.25">
      <c r="A380" s="36"/>
      <c r="B380" s="52" t="s">
        <v>257</v>
      </c>
      <c r="C380" s="36">
        <v>4</v>
      </c>
      <c r="D380" s="56">
        <v>34.553199999999997</v>
      </c>
      <c r="E380" s="84">
        <v>2606</v>
      </c>
      <c r="F380" s="140">
        <v>1436779</v>
      </c>
      <c r="G380" s="42">
        <v>100</v>
      </c>
      <c r="H380" s="51">
        <f t="shared" si="67"/>
        <v>1436779</v>
      </c>
      <c r="I380" s="51">
        <f t="shared" si="66"/>
        <v>0</v>
      </c>
      <c r="J380" s="51">
        <f t="shared" si="68"/>
        <v>551.33499616270149</v>
      </c>
      <c r="K380" s="51">
        <f t="shared" si="69"/>
        <v>348.03409588745296</v>
      </c>
      <c r="L380" s="51">
        <f t="shared" si="70"/>
        <v>849836.04191299435</v>
      </c>
      <c r="M380" s="51"/>
      <c r="N380" s="203">
        <f t="shared" si="60"/>
        <v>849836.04191299435</v>
      </c>
      <c r="O380" s="34"/>
      <c r="Q380" s="205"/>
      <c r="R380" s="205"/>
    </row>
    <row r="381" spans="1:18" s="32" customFormat="1" x14ac:dyDescent="0.25">
      <c r="A381" s="36"/>
      <c r="B381" s="52" t="s">
        <v>258</v>
      </c>
      <c r="C381" s="36">
        <v>4</v>
      </c>
      <c r="D381" s="56">
        <v>30.720999999999997</v>
      </c>
      <c r="E381" s="84">
        <v>2742</v>
      </c>
      <c r="F381" s="140">
        <v>1447142.1</v>
      </c>
      <c r="G381" s="42">
        <v>100</v>
      </c>
      <c r="H381" s="51">
        <f t="shared" si="67"/>
        <v>1447142.1</v>
      </c>
      <c r="I381" s="51">
        <f t="shared" si="66"/>
        <v>0</v>
      </c>
      <c r="J381" s="51">
        <f t="shared" si="68"/>
        <v>527.76881838074405</v>
      </c>
      <c r="K381" s="51">
        <f t="shared" si="69"/>
        <v>371.6002736694104</v>
      </c>
      <c r="L381" s="51">
        <f t="shared" si="70"/>
        <v>881694.73441511346</v>
      </c>
      <c r="M381" s="51"/>
      <c r="N381" s="203">
        <f t="shared" si="60"/>
        <v>881694.73441511346</v>
      </c>
      <c r="O381" s="34"/>
      <c r="Q381" s="205"/>
      <c r="R381" s="205"/>
    </row>
    <row r="382" spans="1:18" s="32" customFormat="1" x14ac:dyDescent="0.25">
      <c r="A382" s="36"/>
      <c r="B382" s="52" t="s">
        <v>259</v>
      </c>
      <c r="C382" s="36">
        <v>4</v>
      </c>
      <c r="D382" s="56">
        <v>18.347899999999999</v>
      </c>
      <c r="E382" s="84">
        <v>2603</v>
      </c>
      <c r="F382" s="140">
        <v>752919.7</v>
      </c>
      <c r="G382" s="42">
        <v>100</v>
      </c>
      <c r="H382" s="51">
        <f t="shared" si="67"/>
        <v>752919.7</v>
      </c>
      <c r="I382" s="51">
        <f t="shared" si="66"/>
        <v>0</v>
      </c>
      <c r="J382" s="51">
        <f t="shared" si="68"/>
        <v>289.25074913561275</v>
      </c>
      <c r="K382" s="51">
        <f t="shared" si="69"/>
        <v>610.1183429145417</v>
      </c>
      <c r="L382" s="51">
        <f t="shared" si="70"/>
        <v>1109559.2038321828</v>
      </c>
      <c r="M382" s="51"/>
      <c r="N382" s="203">
        <f t="shared" si="60"/>
        <v>1109559.2038321828</v>
      </c>
      <c r="O382" s="34"/>
      <c r="Q382" s="205"/>
      <c r="R382" s="205"/>
    </row>
    <row r="383" spans="1:18" s="32" customFormat="1" x14ac:dyDescent="0.25">
      <c r="A383" s="36"/>
      <c r="B383" s="52" t="s">
        <v>779</v>
      </c>
      <c r="C383" s="36">
        <v>4</v>
      </c>
      <c r="D383" s="56">
        <v>41.204600000000006</v>
      </c>
      <c r="E383" s="84">
        <v>3511</v>
      </c>
      <c r="F383" s="140">
        <v>1933920</v>
      </c>
      <c r="G383" s="42">
        <v>100</v>
      </c>
      <c r="H383" s="51">
        <f t="shared" si="67"/>
        <v>1933920</v>
      </c>
      <c r="I383" s="51">
        <f t="shared" si="66"/>
        <v>0</v>
      </c>
      <c r="J383" s="51">
        <f t="shared" si="68"/>
        <v>550.81743093135856</v>
      </c>
      <c r="K383" s="51">
        <f t="shared" si="69"/>
        <v>348.55166111879589</v>
      </c>
      <c r="L383" s="51">
        <f t="shared" si="70"/>
        <v>982462.17497858289</v>
      </c>
      <c r="M383" s="51"/>
      <c r="N383" s="203">
        <f t="shared" si="60"/>
        <v>982462.17497858289</v>
      </c>
      <c r="O383" s="34"/>
      <c r="Q383" s="205"/>
      <c r="R383" s="205"/>
    </row>
    <row r="384" spans="1:18" s="32" customFormat="1" x14ac:dyDescent="0.25">
      <c r="A384" s="36"/>
      <c r="B384" s="52" t="s">
        <v>260</v>
      </c>
      <c r="C384" s="36">
        <v>4</v>
      </c>
      <c r="D384" s="56">
        <v>30.663400000000003</v>
      </c>
      <c r="E384" s="84">
        <v>3514</v>
      </c>
      <c r="F384" s="140">
        <v>3445358.9</v>
      </c>
      <c r="G384" s="42">
        <v>100</v>
      </c>
      <c r="H384" s="51">
        <f t="shared" si="67"/>
        <v>3445358.9</v>
      </c>
      <c r="I384" s="51">
        <f t="shared" si="66"/>
        <v>0</v>
      </c>
      <c r="J384" s="51">
        <f t="shared" si="68"/>
        <v>980.4663915765509</v>
      </c>
      <c r="K384" s="51">
        <f t="shared" si="69"/>
        <v>-81.097299526396455</v>
      </c>
      <c r="L384" s="51">
        <f t="shared" si="70"/>
        <v>528847.28409471433</v>
      </c>
      <c r="M384" s="51"/>
      <c r="N384" s="203">
        <f t="shared" si="60"/>
        <v>528847.28409471433</v>
      </c>
      <c r="O384" s="34"/>
      <c r="Q384" s="205"/>
      <c r="R384" s="205"/>
    </row>
    <row r="385" spans="1:18" s="32" customFormat="1" x14ac:dyDescent="0.25">
      <c r="A385" s="36"/>
      <c r="B385" s="52"/>
      <c r="C385" s="36"/>
      <c r="D385" s="56">
        <v>0</v>
      </c>
      <c r="E385" s="86"/>
      <c r="F385" s="33"/>
      <c r="G385" s="42"/>
      <c r="H385" s="43"/>
      <c r="I385" s="43"/>
      <c r="J385" s="33"/>
      <c r="K385" s="51"/>
      <c r="L385" s="51"/>
      <c r="M385" s="51"/>
      <c r="N385" s="203"/>
      <c r="O385" s="34"/>
      <c r="Q385" s="205"/>
      <c r="R385" s="205"/>
    </row>
    <row r="386" spans="1:18" s="32" customFormat="1" x14ac:dyDescent="0.25">
      <c r="A386" s="31" t="s">
        <v>261</v>
      </c>
      <c r="B386" s="44" t="s">
        <v>2</v>
      </c>
      <c r="C386" s="45"/>
      <c r="D386" s="3">
        <v>932.91639999999973</v>
      </c>
      <c r="E386" s="87">
        <f>E387</f>
        <v>76609</v>
      </c>
      <c r="F386" s="38"/>
      <c r="G386" s="42"/>
      <c r="H386" s="38">
        <f>H388</f>
        <v>8917458.75</v>
      </c>
      <c r="I386" s="38">
        <f>I388</f>
        <v>-8917458.75</v>
      </c>
      <c r="J386" s="38"/>
      <c r="K386" s="51"/>
      <c r="L386" s="51"/>
      <c r="M386" s="47">
        <f>M388</f>
        <v>39802371.232875749</v>
      </c>
      <c r="N386" s="201">
        <f t="shared" ref="N386:N449" si="71">L386+M386</f>
        <v>39802371.232875749</v>
      </c>
      <c r="O386" s="34"/>
      <c r="Q386" s="205"/>
      <c r="R386" s="205"/>
    </row>
    <row r="387" spans="1:18" s="32" customFormat="1" x14ac:dyDescent="0.25">
      <c r="A387" s="31" t="s">
        <v>261</v>
      </c>
      <c r="B387" s="44" t="s">
        <v>3</v>
      </c>
      <c r="C387" s="45"/>
      <c r="D387" s="3">
        <v>932.91639999999973</v>
      </c>
      <c r="E387" s="87">
        <f>SUM(E389:E420)</f>
        <v>76609</v>
      </c>
      <c r="F387" s="38">
        <f>SUM(F389:F420)</f>
        <v>62492267.899999984</v>
      </c>
      <c r="G387" s="42"/>
      <c r="H387" s="38">
        <f>SUM(H389:H420)</f>
        <v>44657350.399999984</v>
      </c>
      <c r="I387" s="38">
        <f>SUM(I389:I420)</f>
        <v>17834917.5</v>
      </c>
      <c r="J387" s="38"/>
      <c r="K387" s="51"/>
      <c r="L387" s="38">
        <f>SUM(L389:L420)</f>
        <v>33245787.132334918</v>
      </c>
      <c r="M387" s="51"/>
      <c r="N387" s="201">
        <f t="shared" si="71"/>
        <v>33245787.132334918</v>
      </c>
      <c r="O387" s="34"/>
      <c r="Q387" s="205"/>
      <c r="R387" s="205"/>
    </row>
    <row r="388" spans="1:18" s="32" customFormat="1" x14ac:dyDescent="0.25">
      <c r="A388" s="36"/>
      <c r="B388" s="52" t="s">
        <v>26</v>
      </c>
      <c r="C388" s="36">
        <v>2</v>
      </c>
      <c r="D388" s="56">
        <v>0</v>
      </c>
      <c r="E388" s="88"/>
      <c r="F388" s="51"/>
      <c r="G388" s="42">
        <v>25</v>
      </c>
      <c r="H388" s="51">
        <f>F402*G388/100</f>
        <v>8917458.75</v>
      </c>
      <c r="I388" s="51">
        <f t="shared" ref="I388:I451" si="72">F388-H388</f>
        <v>-8917458.75</v>
      </c>
      <c r="J388" s="51"/>
      <c r="K388" s="51"/>
      <c r="L388" s="51"/>
      <c r="M388" s="51">
        <f>($L$7*$L$8*E386/$L$10)+($L$7*$L$9*D386/$L$11)</f>
        <v>39802371.232875749</v>
      </c>
      <c r="N388" s="203">
        <f t="shared" si="71"/>
        <v>39802371.232875749</v>
      </c>
      <c r="O388" s="34"/>
      <c r="Q388" s="205"/>
      <c r="R388" s="205"/>
    </row>
    <row r="389" spans="1:18" s="32" customFormat="1" x14ac:dyDescent="0.25">
      <c r="A389" s="36"/>
      <c r="B389" s="52" t="s">
        <v>262</v>
      </c>
      <c r="C389" s="36">
        <v>4</v>
      </c>
      <c r="D389" s="56">
        <v>17.2576</v>
      </c>
      <c r="E389" s="84">
        <v>615</v>
      </c>
      <c r="F389" s="141">
        <v>99519.8</v>
      </c>
      <c r="G389" s="42">
        <v>100</v>
      </c>
      <c r="H389" s="51">
        <f>F389*G389/100</f>
        <v>99519.8</v>
      </c>
      <c r="I389" s="51">
        <f t="shared" si="72"/>
        <v>0</v>
      </c>
      <c r="J389" s="51">
        <f t="shared" ref="J389:J420" si="73">F389/E389</f>
        <v>161.82081300813007</v>
      </c>
      <c r="K389" s="51">
        <f>$J$11*$J$19-J389</f>
        <v>737.54827904202443</v>
      </c>
      <c r="L389" s="51">
        <f t="shared" ref="L389:L420" si="74">IF(K389&gt;0,$J$7*$J$8*(K389/$K$19),0)+$J$7*$J$9*(E389/$E$19)+$J$7*$J$10*(D389/$D$19)</f>
        <v>1018116.4229379889</v>
      </c>
      <c r="M389" s="51"/>
      <c r="N389" s="203">
        <f t="shared" si="71"/>
        <v>1018116.4229379889</v>
      </c>
      <c r="O389" s="34"/>
      <c r="Q389" s="205"/>
      <c r="R389" s="205"/>
    </row>
    <row r="390" spans="1:18" s="32" customFormat="1" x14ac:dyDescent="0.25">
      <c r="A390" s="36"/>
      <c r="B390" s="52" t="s">
        <v>263</v>
      </c>
      <c r="C390" s="36">
        <v>4</v>
      </c>
      <c r="D390" s="56">
        <v>17.919</v>
      </c>
      <c r="E390" s="84">
        <v>1060</v>
      </c>
      <c r="F390" s="141">
        <v>243480.5</v>
      </c>
      <c r="G390" s="42">
        <v>100</v>
      </c>
      <c r="H390" s="51">
        <f t="shared" ref="H390:H420" si="75">F390*G390/100</f>
        <v>243480.5</v>
      </c>
      <c r="I390" s="51">
        <f t="shared" si="72"/>
        <v>0</v>
      </c>
      <c r="J390" s="51">
        <f t="shared" si="73"/>
        <v>229.69858490566037</v>
      </c>
      <c r="K390" s="51">
        <f t="shared" ref="K390:K420" si="76">$J$11*$J$19-J390</f>
        <v>669.67050714449408</v>
      </c>
      <c r="L390" s="51">
        <f t="shared" si="74"/>
        <v>992742.320538915</v>
      </c>
      <c r="M390" s="51"/>
      <c r="N390" s="203">
        <f t="shared" si="71"/>
        <v>992742.320538915</v>
      </c>
      <c r="O390" s="34"/>
      <c r="Q390" s="205"/>
      <c r="R390" s="205"/>
    </row>
    <row r="391" spans="1:18" s="32" customFormat="1" x14ac:dyDescent="0.25">
      <c r="A391" s="36"/>
      <c r="B391" s="52" t="s">
        <v>264</v>
      </c>
      <c r="C391" s="36">
        <v>4</v>
      </c>
      <c r="D391" s="56">
        <v>14.108099999999999</v>
      </c>
      <c r="E391" s="84">
        <v>646</v>
      </c>
      <c r="F391" s="141">
        <v>348783</v>
      </c>
      <c r="G391" s="42">
        <v>100</v>
      </c>
      <c r="H391" s="51">
        <f t="shared" si="75"/>
        <v>348783</v>
      </c>
      <c r="I391" s="51">
        <f t="shared" si="72"/>
        <v>0</v>
      </c>
      <c r="J391" s="51">
        <f t="shared" si="73"/>
        <v>539.91176470588232</v>
      </c>
      <c r="K391" s="51">
        <f t="shared" si="76"/>
        <v>359.45732734427213</v>
      </c>
      <c r="L391" s="51">
        <f t="shared" si="74"/>
        <v>557321.11314012995</v>
      </c>
      <c r="M391" s="51"/>
      <c r="N391" s="203">
        <f t="shared" si="71"/>
        <v>557321.11314012995</v>
      </c>
      <c r="O391" s="34"/>
      <c r="Q391" s="205"/>
      <c r="R391" s="205"/>
    </row>
    <row r="392" spans="1:18" s="32" customFormat="1" x14ac:dyDescent="0.25">
      <c r="A392" s="36"/>
      <c r="B392" s="52" t="s">
        <v>265</v>
      </c>
      <c r="C392" s="36">
        <v>4</v>
      </c>
      <c r="D392" s="56">
        <v>33.1967</v>
      </c>
      <c r="E392" s="84">
        <v>1519</v>
      </c>
      <c r="F392" s="141">
        <v>530314.19999999995</v>
      </c>
      <c r="G392" s="42">
        <v>100</v>
      </c>
      <c r="H392" s="51">
        <f t="shared" si="75"/>
        <v>530314.19999999995</v>
      </c>
      <c r="I392" s="51">
        <f t="shared" si="72"/>
        <v>0</v>
      </c>
      <c r="J392" s="51">
        <f t="shared" si="73"/>
        <v>349.12060566161944</v>
      </c>
      <c r="K392" s="51">
        <f t="shared" si="76"/>
        <v>550.24848638853496</v>
      </c>
      <c r="L392" s="51">
        <f t="shared" si="74"/>
        <v>956403.87633334089</v>
      </c>
      <c r="M392" s="51"/>
      <c r="N392" s="203">
        <f t="shared" si="71"/>
        <v>956403.87633334089</v>
      </c>
      <c r="O392" s="34"/>
      <c r="Q392" s="205"/>
      <c r="R392" s="205"/>
    </row>
    <row r="393" spans="1:18" s="32" customFormat="1" x14ac:dyDescent="0.25">
      <c r="A393" s="36"/>
      <c r="B393" s="52" t="s">
        <v>266</v>
      </c>
      <c r="C393" s="36">
        <v>4</v>
      </c>
      <c r="D393" s="56">
        <v>56.851199999999992</v>
      </c>
      <c r="E393" s="84">
        <v>4778</v>
      </c>
      <c r="F393" s="141">
        <v>1803562.9</v>
      </c>
      <c r="G393" s="42">
        <v>100</v>
      </c>
      <c r="H393" s="51">
        <f t="shared" si="75"/>
        <v>1803562.9</v>
      </c>
      <c r="I393" s="51">
        <f t="shared" si="72"/>
        <v>0</v>
      </c>
      <c r="J393" s="51">
        <f t="shared" si="73"/>
        <v>377.47235244872331</v>
      </c>
      <c r="K393" s="51">
        <f t="shared" si="76"/>
        <v>521.89673960143114</v>
      </c>
      <c r="L393" s="51">
        <f t="shared" si="74"/>
        <v>1396723.9315247587</v>
      </c>
      <c r="M393" s="51"/>
      <c r="N393" s="203">
        <f t="shared" si="71"/>
        <v>1396723.9315247587</v>
      </c>
      <c r="O393" s="34"/>
      <c r="Q393" s="205"/>
      <c r="R393" s="205"/>
    </row>
    <row r="394" spans="1:18" s="32" customFormat="1" x14ac:dyDescent="0.25">
      <c r="A394" s="36"/>
      <c r="B394" s="52" t="s">
        <v>267</v>
      </c>
      <c r="C394" s="36">
        <v>4</v>
      </c>
      <c r="D394" s="56">
        <v>25.022300000000001</v>
      </c>
      <c r="E394" s="84">
        <v>1462</v>
      </c>
      <c r="F394" s="141">
        <v>1539871.5</v>
      </c>
      <c r="G394" s="42">
        <v>100</v>
      </c>
      <c r="H394" s="51">
        <f t="shared" si="75"/>
        <v>1539871.5</v>
      </c>
      <c r="I394" s="51">
        <f t="shared" si="72"/>
        <v>0</v>
      </c>
      <c r="J394" s="51">
        <f t="shared" si="73"/>
        <v>1053.263679890561</v>
      </c>
      <c r="K394" s="51">
        <f t="shared" si="76"/>
        <v>-153.89458784040653</v>
      </c>
      <c r="L394" s="51">
        <f t="shared" si="74"/>
        <v>261332.56634823349</v>
      </c>
      <c r="M394" s="51"/>
      <c r="N394" s="203">
        <f t="shared" si="71"/>
        <v>261332.56634823349</v>
      </c>
      <c r="O394" s="34"/>
      <c r="Q394" s="205"/>
      <c r="R394" s="205"/>
    </row>
    <row r="395" spans="1:18" s="32" customFormat="1" x14ac:dyDescent="0.25">
      <c r="A395" s="36"/>
      <c r="B395" s="52" t="s">
        <v>268</v>
      </c>
      <c r="C395" s="36">
        <v>4</v>
      </c>
      <c r="D395" s="56">
        <v>28.352600000000002</v>
      </c>
      <c r="E395" s="84">
        <v>1590</v>
      </c>
      <c r="F395" s="141">
        <v>374375.8</v>
      </c>
      <c r="G395" s="42">
        <v>100</v>
      </c>
      <c r="H395" s="51">
        <f t="shared" si="75"/>
        <v>374375.8</v>
      </c>
      <c r="I395" s="51">
        <f t="shared" si="72"/>
        <v>0</v>
      </c>
      <c r="J395" s="51">
        <f t="shared" si="73"/>
        <v>235.45647798742138</v>
      </c>
      <c r="K395" s="51">
        <f t="shared" si="76"/>
        <v>663.91261406273304</v>
      </c>
      <c r="L395" s="51">
        <f t="shared" si="74"/>
        <v>1085155.7681320857</v>
      </c>
      <c r="M395" s="51"/>
      <c r="N395" s="203">
        <f t="shared" si="71"/>
        <v>1085155.7681320857</v>
      </c>
      <c r="O395" s="34"/>
      <c r="Q395" s="205"/>
      <c r="R395" s="205"/>
    </row>
    <row r="396" spans="1:18" s="32" customFormat="1" x14ac:dyDescent="0.25">
      <c r="A396" s="36"/>
      <c r="B396" s="52" t="s">
        <v>269</v>
      </c>
      <c r="C396" s="36">
        <v>4</v>
      </c>
      <c r="D396" s="56">
        <v>36.885599999999997</v>
      </c>
      <c r="E396" s="84">
        <v>1182</v>
      </c>
      <c r="F396" s="141">
        <v>326866</v>
      </c>
      <c r="G396" s="42">
        <v>100</v>
      </c>
      <c r="H396" s="51">
        <f t="shared" si="75"/>
        <v>326866</v>
      </c>
      <c r="I396" s="51">
        <f t="shared" si="72"/>
        <v>0</v>
      </c>
      <c r="J396" s="51">
        <f t="shared" si="73"/>
        <v>276.53637901861254</v>
      </c>
      <c r="K396" s="51">
        <f t="shared" si="76"/>
        <v>622.83271303154197</v>
      </c>
      <c r="L396" s="51">
        <f t="shared" si="74"/>
        <v>1015159.4773530876</v>
      </c>
      <c r="M396" s="51"/>
      <c r="N396" s="203">
        <f t="shared" si="71"/>
        <v>1015159.4773530876</v>
      </c>
      <c r="O396" s="34"/>
      <c r="Q396" s="205"/>
      <c r="R396" s="205"/>
    </row>
    <row r="397" spans="1:18" s="32" customFormat="1" x14ac:dyDescent="0.25">
      <c r="A397" s="36"/>
      <c r="B397" s="52" t="s">
        <v>270</v>
      </c>
      <c r="C397" s="36">
        <v>4</v>
      </c>
      <c r="D397" s="56">
        <v>19.1204</v>
      </c>
      <c r="E397" s="84">
        <v>1040</v>
      </c>
      <c r="F397" s="141">
        <v>232922.8</v>
      </c>
      <c r="G397" s="42">
        <v>100</v>
      </c>
      <c r="H397" s="51">
        <f t="shared" si="75"/>
        <v>232922.8</v>
      </c>
      <c r="I397" s="51">
        <f t="shared" si="72"/>
        <v>0</v>
      </c>
      <c r="J397" s="51">
        <f t="shared" si="73"/>
        <v>223.96423076923077</v>
      </c>
      <c r="K397" s="51">
        <f t="shared" si="76"/>
        <v>675.40486128092368</v>
      </c>
      <c r="L397" s="51">
        <f t="shared" si="74"/>
        <v>1001250.9997510751</v>
      </c>
      <c r="M397" s="51"/>
      <c r="N397" s="203">
        <f t="shared" si="71"/>
        <v>1001250.9997510751</v>
      </c>
      <c r="O397" s="34"/>
      <c r="Q397" s="205"/>
      <c r="R397" s="205"/>
    </row>
    <row r="398" spans="1:18" s="32" customFormat="1" x14ac:dyDescent="0.25">
      <c r="A398" s="36"/>
      <c r="B398" s="52" t="s">
        <v>271</v>
      </c>
      <c r="C398" s="36">
        <v>4</v>
      </c>
      <c r="D398" s="56">
        <v>7.6936999999999998</v>
      </c>
      <c r="E398" s="84">
        <v>522</v>
      </c>
      <c r="F398" s="141">
        <v>154472.70000000001</v>
      </c>
      <c r="G398" s="42">
        <v>100</v>
      </c>
      <c r="H398" s="51">
        <f t="shared" si="75"/>
        <v>154472.70000000001</v>
      </c>
      <c r="I398" s="51">
        <f t="shared" si="72"/>
        <v>0</v>
      </c>
      <c r="J398" s="51">
        <f t="shared" si="73"/>
        <v>295.92471264367816</v>
      </c>
      <c r="K398" s="51">
        <f t="shared" si="76"/>
        <v>603.44437940647629</v>
      </c>
      <c r="L398" s="51">
        <f t="shared" si="74"/>
        <v>813636.21324789803</v>
      </c>
      <c r="M398" s="51"/>
      <c r="N398" s="203">
        <f t="shared" si="71"/>
        <v>813636.21324789803</v>
      </c>
      <c r="O398" s="34"/>
      <c r="Q398" s="205"/>
      <c r="R398" s="205"/>
    </row>
    <row r="399" spans="1:18" s="32" customFormat="1" x14ac:dyDescent="0.25">
      <c r="A399" s="36"/>
      <c r="B399" s="52" t="s">
        <v>272</v>
      </c>
      <c r="C399" s="36">
        <v>4</v>
      </c>
      <c r="D399" s="56">
        <v>27.951700000000002</v>
      </c>
      <c r="E399" s="84">
        <v>1119</v>
      </c>
      <c r="F399" s="141">
        <v>311968.40000000002</v>
      </c>
      <c r="G399" s="42">
        <v>100</v>
      </c>
      <c r="H399" s="51">
        <f t="shared" si="75"/>
        <v>311968.40000000002</v>
      </c>
      <c r="I399" s="51">
        <f t="shared" si="72"/>
        <v>0</v>
      </c>
      <c r="J399" s="51">
        <f t="shared" si="73"/>
        <v>278.79213583556748</v>
      </c>
      <c r="K399" s="51">
        <f t="shared" si="76"/>
        <v>620.57695621458697</v>
      </c>
      <c r="L399" s="51">
        <f t="shared" si="74"/>
        <v>974733.51250223198</v>
      </c>
      <c r="M399" s="51"/>
      <c r="N399" s="203">
        <f t="shared" si="71"/>
        <v>974733.51250223198</v>
      </c>
      <c r="O399" s="34"/>
      <c r="Q399" s="205"/>
      <c r="R399" s="205"/>
    </row>
    <row r="400" spans="1:18" s="32" customFormat="1" x14ac:dyDescent="0.25">
      <c r="A400" s="36"/>
      <c r="B400" s="52" t="s">
        <v>273</v>
      </c>
      <c r="C400" s="36">
        <v>4</v>
      </c>
      <c r="D400" s="56">
        <v>31.550799999999999</v>
      </c>
      <c r="E400" s="84">
        <v>1835</v>
      </c>
      <c r="F400" s="141">
        <v>484957.2</v>
      </c>
      <c r="G400" s="42">
        <v>100</v>
      </c>
      <c r="H400" s="51">
        <f t="shared" si="75"/>
        <v>484957.2</v>
      </c>
      <c r="I400" s="51">
        <f t="shared" si="72"/>
        <v>0</v>
      </c>
      <c r="J400" s="51">
        <f t="shared" si="73"/>
        <v>264.28185286103542</v>
      </c>
      <c r="K400" s="51">
        <f t="shared" si="76"/>
        <v>635.08723918911903</v>
      </c>
      <c r="L400" s="51">
        <f t="shared" si="74"/>
        <v>1090990.2762144776</v>
      </c>
      <c r="M400" s="51"/>
      <c r="N400" s="203">
        <f t="shared" si="71"/>
        <v>1090990.2762144776</v>
      </c>
      <c r="O400" s="34"/>
      <c r="Q400" s="205"/>
      <c r="R400" s="205"/>
    </row>
    <row r="401" spans="1:18" s="32" customFormat="1" x14ac:dyDescent="0.25">
      <c r="A401" s="36"/>
      <c r="B401" s="52" t="s">
        <v>274</v>
      </c>
      <c r="C401" s="36">
        <v>4</v>
      </c>
      <c r="D401" s="56">
        <v>44.9495</v>
      </c>
      <c r="E401" s="84">
        <v>8643</v>
      </c>
      <c r="F401" s="141">
        <v>10044571</v>
      </c>
      <c r="G401" s="42">
        <v>100</v>
      </c>
      <c r="H401" s="51">
        <f t="shared" si="75"/>
        <v>10044571</v>
      </c>
      <c r="I401" s="51">
        <f t="shared" si="72"/>
        <v>0</v>
      </c>
      <c r="J401" s="51">
        <f t="shared" si="73"/>
        <v>1162.1625592965406</v>
      </c>
      <c r="K401" s="51">
        <f t="shared" si="76"/>
        <v>-262.79346724638617</v>
      </c>
      <c r="L401" s="51">
        <f t="shared" si="74"/>
        <v>1198130.4589125176</v>
      </c>
      <c r="M401" s="51"/>
      <c r="N401" s="203">
        <f t="shared" si="71"/>
        <v>1198130.4589125176</v>
      </c>
      <c r="O401" s="34"/>
      <c r="Q401" s="205"/>
      <c r="R401" s="205"/>
    </row>
    <row r="402" spans="1:18" s="32" customFormat="1" x14ac:dyDescent="0.25">
      <c r="A402" s="36"/>
      <c r="B402" s="52" t="s">
        <v>881</v>
      </c>
      <c r="C402" s="36">
        <v>3</v>
      </c>
      <c r="D402" s="56">
        <v>63.640900000000002</v>
      </c>
      <c r="E402" s="84">
        <v>19591</v>
      </c>
      <c r="F402" s="141">
        <v>35669835</v>
      </c>
      <c r="G402" s="42">
        <v>50</v>
      </c>
      <c r="H402" s="51">
        <f t="shared" si="75"/>
        <v>17834917.5</v>
      </c>
      <c r="I402" s="51">
        <f t="shared" si="72"/>
        <v>17834917.5</v>
      </c>
      <c r="J402" s="51">
        <f t="shared" si="73"/>
        <v>1820.7255882803329</v>
      </c>
      <c r="K402" s="51">
        <f t="shared" si="76"/>
        <v>-921.35649623017844</v>
      </c>
      <c r="L402" s="51">
        <f t="shared" si="74"/>
        <v>2586985.5412057522</v>
      </c>
      <c r="M402" s="51"/>
      <c r="N402" s="203">
        <f t="shared" si="71"/>
        <v>2586985.5412057522</v>
      </c>
      <c r="O402" s="34"/>
      <c r="Q402" s="205"/>
      <c r="R402" s="205"/>
    </row>
    <row r="403" spans="1:18" s="32" customFormat="1" x14ac:dyDescent="0.25">
      <c r="A403" s="36"/>
      <c r="B403" s="52" t="s">
        <v>275</v>
      </c>
      <c r="C403" s="36">
        <v>4</v>
      </c>
      <c r="D403" s="56">
        <v>31.273899999999998</v>
      </c>
      <c r="E403" s="84">
        <v>2577</v>
      </c>
      <c r="F403" s="141">
        <v>728861.4</v>
      </c>
      <c r="G403" s="42">
        <v>100</v>
      </c>
      <c r="H403" s="51">
        <f t="shared" si="75"/>
        <v>728861.4</v>
      </c>
      <c r="I403" s="51">
        <f t="shared" si="72"/>
        <v>0</v>
      </c>
      <c r="J403" s="51">
        <f t="shared" si="73"/>
        <v>282.83329452852155</v>
      </c>
      <c r="K403" s="51">
        <f t="shared" si="76"/>
        <v>616.53579752163296</v>
      </c>
      <c r="L403" s="51">
        <f t="shared" si="74"/>
        <v>1157647.7156337625</v>
      </c>
      <c r="M403" s="51"/>
      <c r="N403" s="203">
        <f t="shared" si="71"/>
        <v>1157647.7156337625</v>
      </c>
      <c r="O403" s="34"/>
      <c r="Q403" s="205"/>
      <c r="R403" s="205"/>
    </row>
    <row r="404" spans="1:18" s="32" customFormat="1" x14ac:dyDescent="0.25">
      <c r="A404" s="36"/>
      <c r="B404" s="52" t="s">
        <v>780</v>
      </c>
      <c r="C404" s="36">
        <v>4</v>
      </c>
      <c r="D404" s="56">
        <v>21.880900000000004</v>
      </c>
      <c r="E404" s="84">
        <v>1248</v>
      </c>
      <c r="F404" s="141">
        <v>337481</v>
      </c>
      <c r="G404" s="42">
        <v>100</v>
      </c>
      <c r="H404" s="51">
        <f t="shared" si="75"/>
        <v>337481</v>
      </c>
      <c r="I404" s="51">
        <f t="shared" si="72"/>
        <v>0</v>
      </c>
      <c r="J404" s="51">
        <f t="shared" si="73"/>
        <v>270.41746794871796</v>
      </c>
      <c r="K404" s="51">
        <f t="shared" si="76"/>
        <v>628.95162410143644</v>
      </c>
      <c r="L404" s="51">
        <f t="shared" si="74"/>
        <v>979966.03834111372</v>
      </c>
      <c r="M404" s="51"/>
      <c r="N404" s="203">
        <f t="shared" si="71"/>
        <v>979966.03834111372</v>
      </c>
      <c r="O404" s="34"/>
      <c r="Q404" s="205"/>
      <c r="R404" s="205"/>
    </row>
    <row r="405" spans="1:18" s="32" customFormat="1" x14ac:dyDescent="0.25">
      <c r="A405" s="36"/>
      <c r="B405" s="52" t="s">
        <v>276</v>
      </c>
      <c r="C405" s="36">
        <v>4</v>
      </c>
      <c r="D405" s="56">
        <v>30.774899999999995</v>
      </c>
      <c r="E405" s="84">
        <v>956</v>
      </c>
      <c r="F405" s="141">
        <v>533989.9</v>
      </c>
      <c r="G405" s="42">
        <v>100</v>
      </c>
      <c r="H405" s="51">
        <f t="shared" si="75"/>
        <v>533989.9</v>
      </c>
      <c r="I405" s="51">
        <f t="shared" si="72"/>
        <v>0</v>
      </c>
      <c r="J405" s="51">
        <f t="shared" si="73"/>
        <v>558.56684100418408</v>
      </c>
      <c r="K405" s="51">
        <f t="shared" si="76"/>
        <v>340.80225104597037</v>
      </c>
      <c r="L405" s="51">
        <f t="shared" si="74"/>
        <v>628598.20003725763</v>
      </c>
      <c r="M405" s="51"/>
      <c r="N405" s="203">
        <f t="shared" si="71"/>
        <v>628598.20003725763</v>
      </c>
      <c r="O405" s="34"/>
      <c r="Q405" s="205"/>
      <c r="R405" s="205"/>
    </row>
    <row r="406" spans="1:18" s="32" customFormat="1" x14ac:dyDescent="0.25">
      <c r="A406" s="36"/>
      <c r="B406" s="52" t="s">
        <v>277</v>
      </c>
      <c r="C406" s="36">
        <v>4</v>
      </c>
      <c r="D406" s="56">
        <v>29.421599999999998</v>
      </c>
      <c r="E406" s="84">
        <v>3041</v>
      </c>
      <c r="F406" s="141">
        <v>611203.4</v>
      </c>
      <c r="G406" s="42">
        <v>100</v>
      </c>
      <c r="H406" s="51">
        <f t="shared" si="75"/>
        <v>611203.4</v>
      </c>
      <c r="I406" s="51">
        <f t="shared" si="72"/>
        <v>0</v>
      </c>
      <c r="J406" s="51">
        <f t="shared" si="73"/>
        <v>200.98763564616902</v>
      </c>
      <c r="K406" s="51">
        <f t="shared" si="76"/>
        <v>698.38145640398545</v>
      </c>
      <c r="L406" s="51">
        <f t="shared" si="74"/>
        <v>1305869.6278346949</v>
      </c>
      <c r="M406" s="51"/>
      <c r="N406" s="203">
        <f t="shared" si="71"/>
        <v>1305869.6278346949</v>
      </c>
      <c r="O406" s="34"/>
      <c r="Q406" s="205"/>
      <c r="R406" s="205"/>
    </row>
    <row r="407" spans="1:18" s="32" customFormat="1" x14ac:dyDescent="0.25">
      <c r="A407" s="36"/>
      <c r="B407" s="52" t="s">
        <v>781</v>
      </c>
      <c r="C407" s="36">
        <v>4</v>
      </c>
      <c r="D407" s="56">
        <v>13.160600000000001</v>
      </c>
      <c r="E407" s="84">
        <v>985</v>
      </c>
      <c r="F407" s="141">
        <v>209482.8</v>
      </c>
      <c r="G407" s="42">
        <v>100</v>
      </c>
      <c r="H407" s="51">
        <f t="shared" si="75"/>
        <v>209482.8</v>
      </c>
      <c r="I407" s="51">
        <f t="shared" si="72"/>
        <v>0</v>
      </c>
      <c r="J407" s="51">
        <f t="shared" si="73"/>
        <v>212.67289340101522</v>
      </c>
      <c r="K407" s="51">
        <f t="shared" si="76"/>
        <v>686.69619864913921</v>
      </c>
      <c r="L407" s="51">
        <f t="shared" si="74"/>
        <v>988075.02795626409</v>
      </c>
      <c r="M407" s="51"/>
      <c r="N407" s="203">
        <f t="shared" si="71"/>
        <v>988075.02795626409</v>
      </c>
      <c r="O407" s="34"/>
      <c r="Q407" s="205"/>
      <c r="R407" s="205"/>
    </row>
    <row r="408" spans="1:18" s="32" customFormat="1" x14ac:dyDescent="0.25">
      <c r="A408" s="36"/>
      <c r="B408" s="52" t="s">
        <v>782</v>
      </c>
      <c r="C408" s="36">
        <v>4</v>
      </c>
      <c r="D408" s="56">
        <v>31.3569</v>
      </c>
      <c r="E408" s="84">
        <v>1448</v>
      </c>
      <c r="F408" s="141">
        <v>411774.4</v>
      </c>
      <c r="G408" s="42">
        <v>100</v>
      </c>
      <c r="H408" s="51">
        <f t="shared" si="75"/>
        <v>411774.4</v>
      </c>
      <c r="I408" s="51">
        <f t="shared" si="72"/>
        <v>0</v>
      </c>
      <c r="J408" s="51">
        <f t="shared" si="73"/>
        <v>284.37458563535915</v>
      </c>
      <c r="K408" s="51">
        <f t="shared" si="76"/>
        <v>614.9945064147953</v>
      </c>
      <c r="L408" s="51">
        <f t="shared" si="74"/>
        <v>1019344.2208001803</v>
      </c>
      <c r="M408" s="51"/>
      <c r="N408" s="203">
        <f t="shared" si="71"/>
        <v>1019344.2208001803</v>
      </c>
      <c r="O408" s="34"/>
      <c r="Q408" s="205"/>
      <c r="R408" s="205"/>
    </row>
    <row r="409" spans="1:18" s="32" customFormat="1" x14ac:dyDescent="0.25">
      <c r="A409" s="36"/>
      <c r="B409" s="52" t="s">
        <v>278</v>
      </c>
      <c r="C409" s="36">
        <v>4</v>
      </c>
      <c r="D409" s="56">
        <v>29.774799999999999</v>
      </c>
      <c r="E409" s="84">
        <v>1693</v>
      </c>
      <c r="F409" s="141">
        <v>438077.2</v>
      </c>
      <c r="G409" s="42">
        <v>100</v>
      </c>
      <c r="H409" s="51">
        <f t="shared" si="75"/>
        <v>438077.2</v>
      </c>
      <c r="I409" s="51">
        <f t="shared" si="72"/>
        <v>0</v>
      </c>
      <c r="J409" s="51">
        <f t="shared" si="73"/>
        <v>258.75794447725929</v>
      </c>
      <c r="K409" s="51">
        <f t="shared" si="76"/>
        <v>640.61114757289511</v>
      </c>
      <c r="L409" s="51">
        <f t="shared" si="74"/>
        <v>1074443.5943559548</v>
      </c>
      <c r="M409" s="51"/>
      <c r="N409" s="203">
        <f t="shared" si="71"/>
        <v>1074443.5943559548</v>
      </c>
      <c r="O409" s="34"/>
      <c r="Q409" s="205"/>
      <c r="R409" s="205"/>
    </row>
    <row r="410" spans="1:18" s="32" customFormat="1" x14ac:dyDescent="0.25">
      <c r="A410" s="36"/>
      <c r="B410" s="52" t="s">
        <v>279</v>
      </c>
      <c r="C410" s="36">
        <v>4</v>
      </c>
      <c r="D410" s="56">
        <v>17.8398</v>
      </c>
      <c r="E410" s="84">
        <v>1229</v>
      </c>
      <c r="F410" s="141">
        <v>273035.3</v>
      </c>
      <c r="G410" s="42">
        <v>100</v>
      </c>
      <c r="H410" s="51">
        <f t="shared" si="75"/>
        <v>273035.3</v>
      </c>
      <c r="I410" s="51">
        <f t="shared" si="72"/>
        <v>0</v>
      </c>
      <c r="J410" s="51">
        <f t="shared" si="73"/>
        <v>222.16053702196908</v>
      </c>
      <c r="K410" s="51">
        <f t="shared" si="76"/>
        <v>677.2085550281854</v>
      </c>
      <c r="L410" s="51">
        <f t="shared" si="74"/>
        <v>1021993.3941752787</v>
      </c>
      <c r="M410" s="51"/>
      <c r="N410" s="203">
        <f t="shared" si="71"/>
        <v>1021993.3941752787</v>
      </c>
      <c r="O410" s="34"/>
      <c r="Q410" s="205"/>
      <c r="R410" s="205"/>
    </row>
    <row r="411" spans="1:18" s="32" customFormat="1" x14ac:dyDescent="0.25">
      <c r="A411" s="36"/>
      <c r="B411" s="52" t="s">
        <v>280</v>
      </c>
      <c r="C411" s="36">
        <v>4</v>
      </c>
      <c r="D411" s="56">
        <v>43.423200000000001</v>
      </c>
      <c r="E411" s="84">
        <v>2125</v>
      </c>
      <c r="F411" s="141">
        <v>2914197.3</v>
      </c>
      <c r="G411" s="42">
        <v>100</v>
      </c>
      <c r="H411" s="51">
        <f t="shared" si="75"/>
        <v>2914197.3</v>
      </c>
      <c r="I411" s="51">
        <f t="shared" si="72"/>
        <v>0</v>
      </c>
      <c r="J411" s="51">
        <f t="shared" si="73"/>
        <v>1371.3869647058823</v>
      </c>
      <c r="K411" s="51">
        <f t="shared" si="76"/>
        <v>-472.01787265572784</v>
      </c>
      <c r="L411" s="51">
        <f t="shared" si="74"/>
        <v>403599.02961358242</v>
      </c>
      <c r="M411" s="51"/>
      <c r="N411" s="203">
        <f t="shared" si="71"/>
        <v>403599.02961358242</v>
      </c>
      <c r="O411" s="34"/>
      <c r="Q411" s="205"/>
      <c r="R411" s="205"/>
    </row>
    <row r="412" spans="1:18" s="32" customFormat="1" x14ac:dyDescent="0.25">
      <c r="A412" s="36"/>
      <c r="B412" s="52" t="s">
        <v>281</v>
      </c>
      <c r="C412" s="36">
        <v>4</v>
      </c>
      <c r="D412" s="56">
        <v>23.677600000000002</v>
      </c>
      <c r="E412" s="84">
        <v>1176</v>
      </c>
      <c r="F412" s="141">
        <v>256294.1</v>
      </c>
      <c r="G412" s="42">
        <v>100</v>
      </c>
      <c r="H412" s="51">
        <f t="shared" si="75"/>
        <v>256294.1</v>
      </c>
      <c r="I412" s="51">
        <f t="shared" si="72"/>
        <v>0</v>
      </c>
      <c r="J412" s="51">
        <f t="shared" si="73"/>
        <v>217.9371598639456</v>
      </c>
      <c r="K412" s="51">
        <f t="shared" si="76"/>
        <v>681.43193218620888</v>
      </c>
      <c r="L412" s="51">
        <f t="shared" si="74"/>
        <v>1040305.9191957786</v>
      </c>
      <c r="M412" s="51"/>
      <c r="N412" s="203">
        <f t="shared" si="71"/>
        <v>1040305.9191957786</v>
      </c>
      <c r="O412" s="34"/>
      <c r="Q412" s="205"/>
      <c r="R412" s="205"/>
    </row>
    <row r="413" spans="1:18" s="32" customFormat="1" x14ac:dyDescent="0.25">
      <c r="A413" s="36"/>
      <c r="B413" s="52" t="s">
        <v>783</v>
      </c>
      <c r="C413" s="36">
        <v>4</v>
      </c>
      <c r="D413" s="56">
        <v>35.131500000000003</v>
      </c>
      <c r="E413" s="84">
        <v>2015</v>
      </c>
      <c r="F413" s="141">
        <v>402487.8</v>
      </c>
      <c r="G413" s="42">
        <v>100</v>
      </c>
      <c r="H413" s="51">
        <f t="shared" si="75"/>
        <v>402487.8</v>
      </c>
      <c r="I413" s="51">
        <f t="shared" si="72"/>
        <v>0</v>
      </c>
      <c r="J413" s="51">
        <f t="shared" si="73"/>
        <v>199.74580645161291</v>
      </c>
      <c r="K413" s="51">
        <f t="shared" si="76"/>
        <v>699.62328559854154</v>
      </c>
      <c r="L413" s="51">
        <f t="shared" si="74"/>
        <v>1202332.2543364202</v>
      </c>
      <c r="M413" s="51"/>
      <c r="N413" s="203">
        <f t="shared" si="71"/>
        <v>1202332.2543364202</v>
      </c>
      <c r="O413" s="34"/>
      <c r="Q413" s="205"/>
      <c r="R413" s="205"/>
    </row>
    <row r="414" spans="1:18" s="32" customFormat="1" x14ac:dyDescent="0.25">
      <c r="A414" s="36"/>
      <c r="B414" s="52" t="s">
        <v>282</v>
      </c>
      <c r="C414" s="36">
        <v>4</v>
      </c>
      <c r="D414" s="56">
        <v>21.135199999999998</v>
      </c>
      <c r="E414" s="84">
        <v>1198</v>
      </c>
      <c r="F414" s="141">
        <v>444741.6</v>
      </c>
      <c r="G414" s="42">
        <v>100</v>
      </c>
      <c r="H414" s="51">
        <f t="shared" si="75"/>
        <v>444741.6</v>
      </c>
      <c r="I414" s="51">
        <f t="shared" si="72"/>
        <v>0</v>
      </c>
      <c r="J414" s="51">
        <f t="shared" si="73"/>
        <v>371.23672787979967</v>
      </c>
      <c r="K414" s="51">
        <f t="shared" si="76"/>
        <v>528.13236417035478</v>
      </c>
      <c r="L414" s="51">
        <f t="shared" si="74"/>
        <v>850353.77964920586</v>
      </c>
      <c r="M414" s="51"/>
      <c r="N414" s="203">
        <f t="shared" si="71"/>
        <v>850353.77964920586</v>
      </c>
      <c r="O414" s="34"/>
      <c r="Q414" s="205"/>
      <c r="R414" s="205"/>
    </row>
    <row r="415" spans="1:18" s="32" customFormat="1" x14ac:dyDescent="0.25">
      <c r="A415" s="36"/>
      <c r="B415" s="52" t="s">
        <v>784</v>
      </c>
      <c r="C415" s="36">
        <v>4</v>
      </c>
      <c r="D415" s="56">
        <v>33.507600000000004</v>
      </c>
      <c r="E415" s="84">
        <v>1840</v>
      </c>
      <c r="F415" s="141">
        <v>533795.30000000005</v>
      </c>
      <c r="G415" s="42">
        <v>100</v>
      </c>
      <c r="H415" s="51">
        <f t="shared" si="75"/>
        <v>533795.30000000005</v>
      </c>
      <c r="I415" s="51">
        <f t="shared" si="72"/>
        <v>0</v>
      </c>
      <c r="J415" s="51">
        <f t="shared" si="73"/>
        <v>290.10614130434783</v>
      </c>
      <c r="K415" s="51">
        <f t="shared" si="76"/>
        <v>609.26295074580662</v>
      </c>
      <c r="L415" s="51">
        <f t="shared" si="74"/>
        <v>1067180.8720458564</v>
      </c>
      <c r="M415" s="51"/>
      <c r="N415" s="203">
        <f t="shared" si="71"/>
        <v>1067180.8720458564</v>
      </c>
      <c r="O415" s="34"/>
      <c r="Q415" s="205"/>
      <c r="R415" s="205"/>
    </row>
    <row r="416" spans="1:18" s="32" customFormat="1" x14ac:dyDescent="0.25">
      <c r="A416" s="36"/>
      <c r="B416" s="52" t="s">
        <v>283</v>
      </c>
      <c r="C416" s="36">
        <v>4</v>
      </c>
      <c r="D416" s="56">
        <v>26.096699999999998</v>
      </c>
      <c r="E416" s="84">
        <v>1267</v>
      </c>
      <c r="F416" s="141">
        <v>430954.7</v>
      </c>
      <c r="G416" s="42">
        <v>100</v>
      </c>
      <c r="H416" s="51">
        <f t="shared" si="75"/>
        <v>430954.7</v>
      </c>
      <c r="I416" s="51">
        <f t="shared" si="72"/>
        <v>0</v>
      </c>
      <c r="J416" s="51">
        <f t="shared" si="73"/>
        <v>340.13788476716655</v>
      </c>
      <c r="K416" s="51">
        <f t="shared" si="76"/>
        <v>559.23120728298795</v>
      </c>
      <c r="L416" s="51">
        <f t="shared" si="74"/>
        <v>912757.59610955312</v>
      </c>
      <c r="M416" s="51"/>
      <c r="N416" s="203">
        <f t="shared" si="71"/>
        <v>912757.59610955312</v>
      </c>
      <c r="O416" s="34"/>
      <c r="Q416" s="205"/>
      <c r="R416" s="205"/>
    </row>
    <row r="417" spans="1:18" s="32" customFormat="1" x14ac:dyDescent="0.25">
      <c r="A417" s="36"/>
      <c r="B417" s="52" t="s">
        <v>230</v>
      </c>
      <c r="C417" s="36">
        <v>4</v>
      </c>
      <c r="D417" s="55">
        <v>24.5121</v>
      </c>
      <c r="E417" s="84">
        <v>1957</v>
      </c>
      <c r="F417" s="141">
        <v>325365.90000000002</v>
      </c>
      <c r="G417" s="42">
        <v>100</v>
      </c>
      <c r="H417" s="51">
        <f t="shared" si="75"/>
        <v>325365.90000000002</v>
      </c>
      <c r="I417" s="51">
        <f t="shared" si="72"/>
        <v>0</v>
      </c>
      <c r="J417" s="51">
        <f t="shared" si="73"/>
        <v>166.25748594787942</v>
      </c>
      <c r="K417" s="51">
        <f t="shared" si="76"/>
        <v>733.111606102275</v>
      </c>
      <c r="L417" s="51">
        <f t="shared" si="74"/>
        <v>1199750.3531448881</v>
      </c>
      <c r="M417" s="51"/>
      <c r="N417" s="203">
        <f t="shared" si="71"/>
        <v>1199750.3531448881</v>
      </c>
      <c r="O417" s="34"/>
      <c r="Q417" s="205"/>
      <c r="R417" s="205"/>
    </row>
    <row r="418" spans="1:18" s="32" customFormat="1" x14ac:dyDescent="0.25">
      <c r="A418" s="36"/>
      <c r="B418" s="52" t="s">
        <v>284</v>
      </c>
      <c r="C418" s="36">
        <v>4</v>
      </c>
      <c r="D418" s="56">
        <v>32.277900000000002</v>
      </c>
      <c r="E418" s="84">
        <v>2838</v>
      </c>
      <c r="F418" s="141">
        <v>553284.69999999995</v>
      </c>
      <c r="G418" s="42">
        <v>100</v>
      </c>
      <c r="H418" s="51">
        <f t="shared" si="75"/>
        <v>553284.69999999995</v>
      </c>
      <c r="I418" s="51">
        <f t="shared" si="72"/>
        <v>0</v>
      </c>
      <c r="J418" s="51">
        <f t="shared" si="73"/>
        <v>194.9558491895701</v>
      </c>
      <c r="K418" s="51">
        <f t="shared" si="76"/>
        <v>704.41324286058432</v>
      </c>
      <c r="L418" s="51">
        <f t="shared" si="74"/>
        <v>1298145.7937227408</v>
      </c>
      <c r="M418" s="51"/>
      <c r="N418" s="203">
        <f t="shared" si="71"/>
        <v>1298145.7937227408</v>
      </c>
      <c r="O418" s="34"/>
      <c r="Q418" s="205"/>
      <c r="R418" s="205"/>
    </row>
    <row r="419" spans="1:18" s="32" customFormat="1" x14ac:dyDescent="0.25">
      <c r="A419" s="36"/>
      <c r="B419" s="52" t="s">
        <v>285</v>
      </c>
      <c r="C419" s="36">
        <v>4</v>
      </c>
      <c r="D419" s="56">
        <v>17.488699999999998</v>
      </c>
      <c r="E419" s="84">
        <v>1324</v>
      </c>
      <c r="F419" s="141">
        <v>329682.90000000002</v>
      </c>
      <c r="G419" s="42">
        <v>100</v>
      </c>
      <c r="H419" s="51">
        <f t="shared" si="75"/>
        <v>329682.90000000002</v>
      </c>
      <c r="I419" s="51">
        <f t="shared" si="72"/>
        <v>0</v>
      </c>
      <c r="J419" s="51">
        <f t="shared" si="73"/>
        <v>249.00521148036256</v>
      </c>
      <c r="K419" s="51">
        <f t="shared" si="76"/>
        <v>650.36388056979195</v>
      </c>
      <c r="L419" s="51">
        <f t="shared" si="74"/>
        <v>1000086.1505262277</v>
      </c>
      <c r="M419" s="51"/>
      <c r="N419" s="203">
        <f t="shared" si="71"/>
        <v>1000086.1505262277</v>
      </c>
      <c r="O419" s="34"/>
      <c r="Q419" s="205"/>
      <c r="R419" s="205"/>
    </row>
    <row r="420" spans="1:18" s="32" customFormat="1" x14ac:dyDescent="0.25">
      <c r="A420" s="36"/>
      <c r="B420" s="52" t="s">
        <v>286</v>
      </c>
      <c r="C420" s="36">
        <v>4</v>
      </c>
      <c r="D420" s="56">
        <v>45.682399999999994</v>
      </c>
      <c r="E420" s="84">
        <v>2090</v>
      </c>
      <c r="F420" s="141">
        <v>592057.4</v>
      </c>
      <c r="G420" s="42">
        <v>100</v>
      </c>
      <c r="H420" s="51">
        <f t="shared" si="75"/>
        <v>592057.4</v>
      </c>
      <c r="I420" s="51">
        <f t="shared" si="72"/>
        <v>0</v>
      </c>
      <c r="J420" s="51">
        <f t="shared" si="73"/>
        <v>283.28105263157897</v>
      </c>
      <c r="K420" s="51">
        <f t="shared" si="76"/>
        <v>616.08803941857548</v>
      </c>
      <c r="L420" s="51">
        <f t="shared" si="74"/>
        <v>1146655.0867136563</v>
      </c>
      <c r="M420" s="51"/>
      <c r="N420" s="203">
        <f t="shared" si="71"/>
        <v>1146655.0867136563</v>
      </c>
      <c r="O420" s="34"/>
      <c r="Q420" s="205"/>
      <c r="R420" s="205"/>
    </row>
    <row r="421" spans="1:18" s="32" customFormat="1" x14ac:dyDescent="0.25">
      <c r="A421" s="36"/>
      <c r="B421" s="52"/>
      <c r="C421" s="36"/>
      <c r="D421" s="56">
        <v>0</v>
      </c>
      <c r="E421" s="86"/>
      <c r="F421" s="33"/>
      <c r="G421" s="42"/>
      <c r="H421" s="43"/>
      <c r="I421" s="51"/>
      <c r="J421" s="33"/>
      <c r="K421" s="51"/>
      <c r="L421" s="51"/>
      <c r="M421" s="51"/>
      <c r="N421" s="203"/>
      <c r="O421" s="34"/>
      <c r="Q421" s="205"/>
      <c r="R421" s="205"/>
    </row>
    <row r="422" spans="1:18" s="32" customFormat="1" x14ac:dyDescent="0.25">
      <c r="A422" s="31" t="s">
        <v>287</v>
      </c>
      <c r="B422" s="44" t="s">
        <v>2</v>
      </c>
      <c r="C422" s="45"/>
      <c r="D422" s="3">
        <v>1072.5956999999999</v>
      </c>
      <c r="E422" s="87">
        <f>E423</f>
        <v>82896</v>
      </c>
      <c r="F422" s="38"/>
      <c r="G422" s="42"/>
      <c r="H422" s="38">
        <f>H424</f>
        <v>6777949.2999999998</v>
      </c>
      <c r="I422" s="38">
        <f>I424</f>
        <v>-6777949.2999999998</v>
      </c>
      <c r="J422" s="38"/>
      <c r="K422" s="51"/>
      <c r="L422" s="51"/>
      <c r="M422" s="47">
        <f>M424</f>
        <v>44126147.72201512</v>
      </c>
      <c r="N422" s="201">
        <f t="shared" si="71"/>
        <v>44126147.72201512</v>
      </c>
      <c r="O422" s="34"/>
      <c r="Q422" s="205"/>
      <c r="R422" s="205"/>
    </row>
    <row r="423" spans="1:18" s="32" customFormat="1" x14ac:dyDescent="0.25">
      <c r="A423" s="31" t="s">
        <v>287</v>
      </c>
      <c r="B423" s="44" t="s">
        <v>3</v>
      </c>
      <c r="C423" s="45"/>
      <c r="D423" s="3">
        <v>1072.5956999999999</v>
      </c>
      <c r="E423" s="87">
        <f>SUM(E425:E457)</f>
        <v>82896</v>
      </c>
      <c r="F423" s="38">
        <f>SUM(F425:F457)</f>
        <v>48202950.499999993</v>
      </c>
      <c r="G423" s="42"/>
      <c r="H423" s="38">
        <f>SUM(H425:H457)</f>
        <v>34647051.900000006</v>
      </c>
      <c r="I423" s="38">
        <f>SUM(I425:I457)</f>
        <v>13555898.6</v>
      </c>
      <c r="J423" s="38"/>
      <c r="K423" s="51"/>
      <c r="L423" s="38">
        <f>SUM(L425:L457)</f>
        <v>36552887.749950446</v>
      </c>
      <c r="M423" s="51"/>
      <c r="N423" s="201">
        <f t="shared" si="71"/>
        <v>36552887.749950446</v>
      </c>
      <c r="O423" s="34"/>
      <c r="Q423" s="205"/>
      <c r="R423" s="205"/>
    </row>
    <row r="424" spans="1:18" s="32" customFormat="1" x14ac:dyDescent="0.25">
      <c r="A424" s="36"/>
      <c r="B424" s="52" t="s">
        <v>26</v>
      </c>
      <c r="C424" s="36">
        <v>2</v>
      </c>
      <c r="D424" s="56">
        <v>0</v>
      </c>
      <c r="E424" s="89"/>
      <c r="F424" s="51"/>
      <c r="G424" s="42">
        <v>25</v>
      </c>
      <c r="H424" s="51">
        <f>F433*G424/100</f>
        <v>6777949.2999999998</v>
      </c>
      <c r="I424" s="51">
        <f t="shared" si="72"/>
        <v>-6777949.2999999998</v>
      </c>
      <c r="J424" s="51"/>
      <c r="K424" s="51"/>
      <c r="L424" s="51"/>
      <c r="M424" s="51">
        <f>($L$7*$L$8*E422/$L$10)+($L$7*$L$9*D422/$L$11)</f>
        <v>44126147.72201512</v>
      </c>
      <c r="N424" s="203">
        <f t="shared" si="71"/>
        <v>44126147.72201512</v>
      </c>
      <c r="O424" s="34"/>
      <c r="Q424" s="205"/>
      <c r="R424" s="205"/>
    </row>
    <row r="425" spans="1:18" s="32" customFormat="1" x14ac:dyDescent="0.25">
      <c r="A425" s="36"/>
      <c r="B425" s="52" t="s">
        <v>288</v>
      </c>
      <c r="C425" s="36">
        <v>4</v>
      </c>
      <c r="D425" s="56">
        <v>34.587399999999995</v>
      </c>
      <c r="E425" s="84">
        <v>2460</v>
      </c>
      <c r="F425" s="142">
        <v>2121245.2999999998</v>
      </c>
      <c r="G425" s="42">
        <v>100</v>
      </c>
      <c r="H425" s="51">
        <f>F425*G425/100</f>
        <v>2121245.2999999998</v>
      </c>
      <c r="I425" s="51">
        <f t="shared" si="72"/>
        <v>0</v>
      </c>
      <c r="J425" s="51">
        <f t="shared" ref="J425:J457" si="77">F425/E425</f>
        <v>862.29483739837394</v>
      </c>
      <c r="K425" s="51">
        <f t="shared" ref="K425:K457" si="78">$J$11*$J$19-J425</f>
        <v>37.074254651780507</v>
      </c>
      <c r="L425" s="51">
        <f t="shared" ref="L425:L457" si="79">IF(K425&gt;0,$J$7*$J$8*(K425/$K$19),0)+$J$7*$J$9*(E425/$E$19)+$J$7*$J$10*(D425/$D$19)</f>
        <v>458925.30696119997</v>
      </c>
      <c r="M425" s="51"/>
      <c r="N425" s="203">
        <f t="shared" si="71"/>
        <v>458925.30696119997</v>
      </c>
      <c r="O425" s="34"/>
      <c r="Q425" s="205"/>
      <c r="R425" s="205"/>
    </row>
    <row r="426" spans="1:18" s="32" customFormat="1" x14ac:dyDescent="0.25">
      <c r="A426" s="36"/>
      <c r="B426" s="52" t="s">
        <v>289</v>
      </c>
      <c r="C426" s="36">
        <v>4</v>
      </c>
      <c r="D426" s="56">
        <v>23.7818</v>
      </c>
      <c r="E426" s="84">
        <v>1177</v>
      </c>
      <c r="F426" s="142">
        <v>258091.9</v>
      </c>
      <c r="G426" s="42">
        <v>100</v>
      </c>
      <c r="H426" s="51">
        <f t="shared" ref="H426:H457" si="80">F426*G426/100</f>
        <v>258091.9</v>
      </c>
      <c r="I426" s="51">
        <f t="shared" si="72"/>
        <v>0</v>
      </c>
      <c r="J426" s="51">
        <f t="shared" si="77"/>
        <v>219.27943925233643</v>
      </c>
      <c r="K426" s="51">
        <f t="shared" si="78"/>
        <v>680.08965279781796</v>
      </c>
      <c r="L426" s="51">
        <f t="shared" si="79"/>
        <v>1039166.3908704349</v>
      </c>
      <c r="M426" s="51"/>
      <c r="N426" s="203">
        <f t="shared" si="71"/>
        <v>1039166.3908704349</v>
      </c>
      <c r="O426" s="34"/>
      <c r="Q426" s="205"/>
      <c r="R426" s="205"/>
    </row>
    <row r="427" spans="1:18" s="32" customFormat="1" x14ac:dyDescent="0.25">
      <c r="A427" s="36"/>
      <c r="B427" s="52" t="s">
        <v>785</v>
      </c>
      <c r="C427" s="36">
        <v>4</v>
      </c>
      <c r="D427" s="56">
        <v>19.7803</v>
      </c>
      <c r="E427" s="84">
        <v>1210</v>
      </c>
      <c r="F427" s="142">
        <v>361676.7</v>
      </c>
      <c r="G427" s="42">
        <v>100</v>
      </c>
      <c r="H427" s="51">
        <f t="shared" si="80"/>
        <v>361676.7</v>
      </c>
      <c r="I427" s="51">
        <f t="shared" si="72"/>
        <v>0</v>
      </c>
      <c r="J427" s="51">
        <f t="shared" si="77"/>
        <v>298.90636363636366</v>
      </c>
      <c r="K427" s="51">
        <f t="shared" si="78"/>
        <v>600.46272841379073</v>
      </c>
      <c r="L427" s="51">
        <f t="shared" si="79"/>
        <v>934085.16027621226</v>
      </c>
      <c r="M427" s="51"/>
      <c r="N427" s="203">
        <f t="shared" si="71"/>
        <v>934085.16027621226</v>
      </c>
      <c r="O427" s="34"/>
      <c r="Q427" s="205"/>
      <c r="R427" s="205"/>
    </row>
    <row r="428" spans="1:18" s="32" customFormat="1" x14ac:dyDescent="0.25">
      <c r="A428" s="36"/>
      <c r="B428" s="52" t="s">
        <v>290</v>
      </c>
      <c r="C428" s="36">
        <v>4</v>
      </c>
      <c r="D428" s="56">
        <v>46.573199999999993</v>
      </c>
      <c r="E428" s="84">
        <v>2505</v>
      </c>
      <c r="F428" s="142">
        <v>629375.9</v>
      </c>
      <c r="G428" s="42">
        <v>100</v>
      </c>
      <c r="H428" s="51">
        <f t="shared" si="80"/>
        <v>629375.9</v>
      </c>
      <c r="I428" s="51">
        <f t="shared" si="72"/>
        <v>0</v>
      </c>
      <c r="J428" s="51">
        <f t="shared" si="77"/>
        <v>251.2478642714571</v>
      </c>
      <c r="K428" s="51">
        <f t="shared" si="78"/>
        <v>648.1212277786974</v>
      </c>
      <c r="L428" s="51">
        <f t="shared" si="79"/>
        <v>1238375.1638614996</v>
      </c>
      <c r="M428" s="51"/>
      <c r="N428" s="203">
        <f t="shared" si="71"/>
        <v>1238375.1638614996</v>
      </c>
      <c r="O428" s="34"/>
      <c r="Q428" s="205"/>
      <c r="R428" s="205"/>
    </row>
    <row r="429" spans="1:18" s="32" customFormat="1" x14ac:dyDescent="0.25">
      <c r="A429" s="36"/>
      <c r="B429" s="52" t="s">
        <v>291</v>
      </c>
      <c r="C429" s="36">
        <v>4</v>
      </c>
      <c r="D429" s="56">
        <v>31.337299999999999</v>
      </c>
      <c r="E429" s="84">
        <v>2648</v>
      </c>
      <c r="F429" s="142">
        <v>1040108.3</v>
      </c>
      <c r="G429" s="42">
        <v>100</v>
      </c>
      <c r="H429" s="51">
        <f t="shared" si="80"/>
        <v>1040108.3</v>
      </c>
      <c r="I429" s="51">
        <f t="shared" si="72"/>
        <v>0</v>
      </c>
      <c r="J429" s="51">
        <f t="shared" si="77"/>
        <v>392.79014350453173</v>
      </c>
      <c r="K429" s="51">
        <f t="shared" si="78"/>
        <v>506.57894854562272</v>
      </c>
      <c r="L429" s="51">
        <f t="shared" si="79"/>
        <v>1034443.8461680789</v>
      </c>
      <c r="M429" s="51"/>
      <c r="N429" s="203">
        <f t="shared" si="71"/>
        <v>1034443.8461680789</v>
      </c>
      <c r="O429" s="34"/>
      <c r="Q429" s="205"/>
      <c r="R429" s="205"/>
    </row>
    <row r="430" spans="1:18" s="32" customFormat="1" x14ac:dyDescent="0.25">
      <c r="A430" s="36"/>
      <c r="B430" s="52" t="s">
        <v>292</v>
      </c>
      <c r="C430" s="36">
        <v>4</v>
      </c>
      <c r="D430" s="56">
        <v>18.4437</v>
      </c>
      <c r="E430" s="84">
        <v>1501</v>
      </c>
      <c r="F430" s="142">
        <v>425481.2</v>
      </c>
      <c r="G430" s="42">
        <v>100</v>
      </c>
      <c r="H430" s="51">
        <f t="shared" si="80"/>
        <v>425481.2</v>
      </c>
      <c r="I430" s="51">
        <f t="shared" si="72"/>
        <v>0</v>
      </c>
      <c r="J430" s="51">
        <f t="shared" si="77"/>
        <v>283.46515656229184</v>
      </c>
      <c r="K430" s="51">
        <f t="shared" si="78"/>
        <v>615.90393548786255</v>
      </c>
      <c r="L430" s="51">
        <f t="shared" si="79"/>
        <v>983365.55857342796</v>
      </c>
      <c r="M430" s="51"/>
      <c r="N430" s="203">
        <f t="shared" si="71"/>
        <v>983365.55857342796</v>
      </c>
      <c r="O430" s="34"/>
      <c r="Q430" s="205"/>
      <c r="R430" s="205"/>
    </row>
    <row r="431" spans="1:18" s="32" customFormat="1" x14ac:dyDescent="0.25">
      <c r="A431" s="36"/>
      <c r="B431" s="52" t="s">
        <v>293</v>
      </c>
      <c r="C431" s="36">
        <v>4</v>
      </c>
      <c r="D431" s="56">
        <v>52.673500000000004</v>
      </c>
      <c r="E431" s="84">
        <v>2934</v>
      </c>
      <c r="F431" s="142">
        <v>623639</v>
      </c>
      <c r="G431" s="42">
        <v>100</v>
      </c>
      <c r="H431" s="51">
        <f t="shared" si="80"/>
        <v>623639</v>
      </c>
      <c r="I431" s="51">
        <f t="shared" si="72"/>
        <v>0</v>
      </c>
      <c r="J431" s="51">
        <f t="shared" si="77"/>
        <v>212.55589638718473</v>
      </c>
      <c r="K431" s="51">
        <f t="shared" si="78"/>
        <v>686.81319566296975</v>
      </c>
      <c r="L431" s="51">
        <f t="shared" si="79"/>
        <v>1357330.0824718091</v>
      </c>
      <c r="M431" s="51"/>
      <c r="N431" s="203">
        <f t="shared" si="71"/>
        <v>1357330.0824718091</v>
      </c>
      <c r="O431" s="34"/>
      <c r="Q431" s="205"/>
      <c r="R431" s="205"/>
    </row>
    <row r="432" spans="1:18" s="32" customFormat="1" x14ac:dyDescent="0.25">
      <c r="A432" s="36"/>
      <c r="B432" s="52" t="s">
        <v>294</v>
      </c>
      <c r="C432" s="36">
        <v>4</v>
      </c>
      <c r="D432" s="56">
        <v>25.634499999999999</v>
      </c>
      <c r="E432" s="84">
        <v>1637</v>
      </c>
      <c r="F432" s="142">
        <v>325194.2</v>
      </c>
      <c r="G432" s="42">
        <v>100</v>
      </c>
      <c r="H432" s="51">
        <f t="shared" si="80"/>
        <v>325194.2</v>
      </c>
      <c r="I432" s="51">
        <f t="shared" si="72"/>
        <v>0</v>
      </c>
      <c r="J432" s="51">
        <f t="shared" si="77"/>
        <v>198.65253512522909</v>
      </c>
      <c r="K432" s="51">
        <f t="shared" si="78"/>
        <v>700.71655692492538</v>
      </c>
      <c r="L432" s="51">
        <f t="shared" si="79"/>
        <v>1125881.3091677101</v>
      </c>
      <c r="M432" s="51"/>
      <c r="N432" s="203">
        <f t="shared" si="71"/>
        <v>1125881.3091677101</v>
      </c>
      <c r="O432" s="34"/>
      <c r="Q432" s="205"/>
      <c r="R432" s="205"/>
    </row>
    <row r="433" spans="1:18" s="32" customFormat="1" x14ac:dyDescent="0.25">
      <c r="A433" s="36"/>
      <c r="B433" s="52" t="s">
        <v>287</v>
      </c>
      <c r="C433" s="36">
        <v>3</v>
      </c>
      <c r="D433" s="56">
        <v>21.541399999999999</v>
      </c>
      <c r="E433" s="84">
        <v>16199</v>
      </c>
      <c r="F433" s="142">
        <v>27111797.199999999</v>
      </c>
      <c r="G433" s="42">
        <v>50</v>
      </c>
      <c r="H433" s="51">
        <f t="shared" si="80"/>
        <v>13555898.6</v>
      </c>
      <c r="I433" s="51">
        <f t="shared" si="72"/>
        <v>13555898.6</v>
      </c>
      <c r="J433" s="51">
        <f t="shared" si="77"/>
        <v>1673.6710414223101</v>
      </c>
      <c r="K433" s="51">
        <f t="shared" si="78"/>
        <v>-774.3019493721556</v>
      </c>
      <c r="L433" s="51">
        <f t="shared" si="79"/>
        <v>2034398.8747148195</v>
      </c>
      <c r="M433" s="51"/>
      <c r="N433" s="203">
        <f t="shared" si="71"/>
        <v>2034398.8747148195</v>
      </c>
      <c r="O433" s="34"/>
      <c r="Q433" s="205"/>
      <c r="R433" s="205"/>
    </row>
    <row r="434" spans="1:18" s="32" customFormat="1" x14ac:dyDescent="0.25">
      <c r="A434" s="36"/>
      <c r="B434" s="52" t="s">
        <v>295</v>
      </c>
      <c r="C434" s="36">
        <v>4</v>
      </c>
      <c r="D434" s="56">
        <v>22.109099999999998</v>
      </c>
      <c r="E434" s="84">
        <v>2136</v>
      </c>
      <c r="F434" s="142">
        <v>1072125.1000000001</v>
      </c>
      <c r="G434" s="42">
        <v>100</v>
      </c>
      <c r="H434" s="51">
        <f t="shared" si="80"/>
        <v>1072125.1000000001</v>
      </c>
      <c r="I434" s="51">
        <f t="shared" si="72"/>
        <v>0</v>
      </c>
      <c r="J434" s="51">
        <f t="shared" si="77"/>
        <v>501.93122659176032</v>
      </c>
      <c r="K434" s="51">
        <f t="shared" si="78"/>
        <v>397.43786545839413</v>
      </c>
      <c r="L434" s="51">
        <f t="shared" si="79"/>
        <v>810320.17508802831</v>
      </c>
      <c r="M434" s="51"/>
      <c r="N434" s="203">
        <f t="shared" si="71"/>
        <v>810320.17508802831</v>
      </c>
      <c r="O434" s="34"/>
      <c r="Q434" s="205"/>
      <c r="R434" s="205"/>
    </row>
    <row r="435" spans="1:18" s="32" customFormat="1" x14ac:dyDescent="0.25">
      <c r="A435" s="36"/>
      <c r="B435" s="52" t="s">
        <v>296</v>
      </c>
      <c r="C435" s="36">
        <v>4</v>
      </c>
      <c r="D435" s="56">
        <v>62.467600000000004</v>
      </c>
      <c r="E435" s="84">
        <v>3213</v>
      </c>
      <c r="F435" s="142">
        <v>1317082.8</v>
      </c>
      <c r="G435" s="42">
        <v>100</v>
      </c>
      <c r="H435" s="51">
        <f t="shared" si="80"/>
        <v>1317082.8</v>
      </c>
      <c r="I435" s="51">
        <f t="shared" si="72"/>
        <v>0</v>
      </c>
      <c r="J435" s="51">
        <f t="shared" si="77"/>
        <v>409.92306255835672</v>
      </c>
      <c r="K435" s="51">
        <f t="shared" si="78"/>
        <v>489.44602949179773</v>
      </c>
      <c r="L435" s="51">
        <f t="shared" si="79"/>
        <v>1187141.8309876593</v>
      </c>
      <c r="M435" s="51"/>
      <c r="N435" s="203">
        <f t="shared" si="71"/>
        <v>1187141.8309876593</v>
      </c>
      <c r="O435" s="34"/>
      <c r="Q435" s="205"/>
      <c r="R435" s="205"/>
    </row>
    <row r="436" spans="1:18" s="32" customFormat="1" x14ac:dyDescent="0.25">
      <c r="A436" s="36"/>
      <c r="B436" s="52" t="s">
        <v>297</v>
      </c>
      <c r="C436" s="36">
        <v>4</v>
      </c>
      <c r="D436" s="56">
        <v>27.094299999999997</v>
      </c>
      <c r="E436" s="84">
        <v>1977</v>
      </c>
      <c r="F436" s="142">
        <v>457681.1</v>
      </c>
      <c r="G436" s="42">
        <v>100</v>
      </c>
      <c r="H436" s="51">
        <f t="shared" si="80"/>
        <v>457681.1</v>
      </c>
      <c r="I436" s="51">
        <f t="shared" si="72"/>
        <v>0</v>
      </c>
      <c r="J436" s="51">
        <f t="shared" si="77"/>
        <v>231.50283257460799</v>
      </c>
      <c r="K436" s="51">
        <f t="shared" si="78"/>
        <v>667.86625947554649</v>
      </c>
      <c r="L436" s="51">
        <f t="shared" si="79"/>
        <v>1132534.1982273166</v>
      </c>
      <c r="M436" s="51"/>
      <c r="N436" s="203">
        <f t="shared" si="71"/>
        <v>1132534.1982273166</v>
      </c>
      <c r="O436" s="34"/>
      <c r="Q436" s="205"/>
      <c r="R436" s="205"/>
    </row>
    <row r="437" spans="1:18" s="32" customFormat="1" x14ac:dyDescent="0.25">
      <c r="A437" s="36"/>
      <c r="B437" s="52" t="s">
        <v>298</v>
      </c>
      <c r="C437" s="36">
        <v>4</v>
      </c>
      <c r="D437" s="56">
        <v>30.487299999999998</v>
      </c>
      <c r="E437" s="84">
        <v>991</v>
      </c>
      <c r="F437" s="142">
        <v>149148</v>
      </c>
      <c r="G437" s="42">
        <v>100</v>
      </c>
      <c r="H437" s="51">
        <f t="shared" si="80"/>
        <v>149148</v>
      </c>
      <c r="I437" s="51">
        <f t="shared" si="72"/>
        <v>0</v>
      </c>
      <c r="J437" s="51">
        <f t="shared" si="77"/>
        <v>150.50252270433904</v>
      </c>
      <c r="K437" s="51">
        <f t="shared" si="78"/>
        <v>748.86656934581538</v>
      </c>
      <c r="L437" s="51">
        <f t="shared" si="79"/>
        <v>1121797.7549182954</v>
      </c>
      <c r="M437" s="51"/>
      <c r="N437" s="203">
        <f t="shared" si="71"/>
        <v>1121797.7549182954</v>
      </c>
      <c r="O437" s="34"/>
      <c r="Q437" s="205"/>
      <c r="R437" s="205"/>
    </row>
    <row r="438" spans="1:18" s="32" customFormat="1" x14ac:dyDescent="0.25">
      <c r="A438" s="36"/>
      <c r="B438" s="52" t="s">
        <v>299</v>
      </c>
      <c r="C438" s="36">
        <v>4</v>
      </c>
      <c r="D438" s="56">
        <v>25.811999999999998</v>
      </c>
      <c r="E438" s="84">
        <v>1059</v>
      </c>
      <c r="F438" s="142">
        <v>274970.5</v>
      </c>
      <c r="G438" s="42">
        <v>100</v>
      </c>
      <c r="H438" s="51">
        <f t="shared" si="80"/>
        <v>274970.5</v>
      </c>
      <c r="I438" s="51">
        <f t="shared" si="72"/>
        <v>0</v>
      </c>
      <c r="J438" s="51">
        <f t="shared" si="77"/>
        <v>259.65108593012275</v>
      </c>
      <c r="K438" s="51">
        <f t="shared" si="78"/>
        <v>639.71800612003176</v>
      </c>
      <c r="L438" s="51">
        <f t="shared" si="79"/>
        <v>983241.90927194804</v>
      </c>
      <c r="M438" s="51"/>
      <c r="N438" s="203">
        <f t="shared" si="71"/>
        <v>983241.90927194804</v>
      </c>
      <c r="O438" s="34"/>
      <c r="Q438" s="205"/>
      <c r="R438" s="205"/>
    </row>
    <row r="439" spans="1:18" s="32" customFormat="1" x14ac:dyDescent="0.25">
      <c r="A439" s="36"/>
      <c r="B439" s="52" t="s">
        <v>300</v>
      </c>
      <c r="C439" s="36">
        <v>4</v>
      </c>
      <c r="D439" s="56">
        <v>18.983499999999999</v>
      </c>
      <c r="E439" s="84">
        <v>1430</v>
      </c>
      <c r="F439" s="142">
        <v>550708.19999999995</v>
      </c>
      <c r="G439" s="42">
        <v>100</v>
      </c>
      <c r="H439" s="51">
        <f t="shared" si="80"/>
        <v>550708.19999999995</v>
      </c>
      <c r="I439" s="51">
        <f t="shared" si="72"/>
        <v>0</v>
      </c>
      <c r="J439" s="51">
        <f t="shared" si="77"/>
        <v>385.11062937062934</v>
      </c>
      <c r="K439" s="51">
        <f t="shared" si="78"/>
        <v>514.25846267952511</v>
      </c>
      <c r="L439" s="51">
        <f t="shared" si="79"/>
        <v>854547.36941344093</v>
      </c>
      <c r="M439" s="51"/>
      <c r="N439" s="203">
        <f t="shared" si="71"/>
        <v>854547.36941344093</v>
      </c>
      <c r="O439" s="34"/>
      <c r="Q439" s="205"/>
      <c r="R439" s="205"/>
    </row>
    <row r="440" spans="1:18" s="32" customFormat="1" x14ac:dyDescent="0.25">
      <c r="A440" s="36"/>
      <c r="B440" s="52" t="s">
        <v>786</v>
      </c>
      <c r="C440" s="36">
        <v>4</v>
      </c>
      <c r="D440" s="56">
        <v>35.002099999999999</v>
      </c>
      <c r="E440" s="84">
        <v>2385</v>
      </c>
      <c r="F440" s="142">
        <v>324152.09999999998</v>
      </c>
      <c r="G440" s="42">
        <v>100</v>
      </c>
      <c r="H440" s="51">
        <f t="shared" si="80"/>
        <v>324152.09999999998</v>
      </c>
      <c r="I440" s="51">
        <f t="shared" si="72"/>
        <v>0</v>
      </c>
      <c r="J440" s="51">
        <f t="shared" si="77"/>
        <v>135.91283018867924</v>
      </c>
      <c r="K440" s="51">
        <f t="shared" si="78"/>
        <v>763.45626186147524</v>
      </c>
      <c r="L440" s="51">
        <f t="shared" si="79"/>
        <v>1323345.9512492465</v>
      </c>
      <c r="M440" s="51"/>
      <c r="N440" s="203">
        <f t="shared" si="71"/>
        <v>1323345.9512492465</v>
      </c>
      <c r="O440" s="34"/>
      <c r="Q440" s="205"/>
      <c r="R440" s="205"/>
    </row>
    <row r="441" spans="1:18" s="32" customFormat="1" x14ac:dyDescent="0.25">
      <c r="A441" s="36"/>
      <c r="B441" s="52" t="s">
        <v>301</v>
      </c>
      <c r="C441" s="36">
        <v>4</v>
      </c>
      <c r="D441" s="56">
        <v>22.695900000000002</v>
      </c>
      <c r="E441" s="84">
        <v>1898</v>
      </c>
      <c r="F441" s="142">
        <v>453776.3</v>
      </c>
      <c r="G441" s="42">
        <v>100</v>
      </c>
      <c r="H441" s="51">
        <f t="shared" si="80"/>
        <v>453776.3</v>
      </c>
      <c r="I441" s="51">
        <f t="shared" si="72"/>
        <v>0</v>
      </c>
      <c r="J441" s="51">
        <f t="shared" si="77"/>
        <v>239.0812961011591</v>
      </c>
      <c r="K441" s="51">
        <f t="shared" si="78"/>
        <v>660.28779594899538</v>
      </c>
      <c r="L441" s="51">
        <f t="shared" si="79"/>
        <v>1099054.6952451689</v>
      </c>
      <c r="M441" s="51"/>
      <c r="N441" s="203">
        <f t="shared" si="71"/>
        <v>1099054.6952451689</v>
      </c>
      <c r="O441" s="34"/>
      <c r="Q441" s="205"/>
      <c r="R441" s="205"/>
    </row>
    <row r="442" spans="1:18" s="32" customFormat="1" x14ac:dyDescent="0.25">
      <c r="A442" s="36"/>
      <c r="B442" s="52" t="s">
        <v>302</v>
      </c>
      <c r="C442" s="36">
        <v>4</v>
      </c>
      <c r="D442" s="56">
        <v>29.061799999999998</v>
      </c>
      <c r="E442" s="84">
        <v>1174</v>
      </c>
      <c r="F442" s="142">
        <v>382941.1</v>
      </c>
      <c r="G442" s="42">
        <v>100</v>
      </c>
      <c r="H442" s="51">
        <f t="shared" si="80"/>
        <v>382941.1</v>
      </c>
      <c r="I442" s="51">
        <f t="shared" si="72"/>
        <v>0</v>
      </c>
      <c r="J442" s="51">
        <f t="shared" si="77"/>
        <v>326.1849233390119</v>
      </c>
      <c r="K442" s="51">
        <f t="shared" si="78"/>
        <v>573.18416871114255</v>
      </c>
      <c r="L442" s="51">
        <f t="shared" si="79"/>
        <v>928232.51997902337</v>
      </c>
      <c r="M442" s="51"/>
      <c r="N442" s="203">
        <f t="shared" si="71"/>
        <v>928232.51997902337</v>
      </c>
      <c r="O442" s="34"/>
      <c r="Q442" s="205"/>
      <c r="R442" s="205"/>
    </row>
    <row r="443" spans="1:18" s="32" customFormat="1" x14ac:dyDescent="0.25">
      <c r="A443" s="36"/>
      <c r="B443" s="52" t="s">
        <v>303</v>
      </c>
      <c r="C443" s="36">
        <v>4</v>
      </c>
      <c r="D443" s="56">
        <v>43.259</v>
      </c>
      <c r="E443" s="84">
        <v>2456</v>
      </c>
      <c r="F443" s="142">
        <v>1024122.9</v>
      </c>
      <c r="G443" s="42">
        <v>100</v>
      </c>
      <c r="H443" s="51">
        <f t="shared" si="80"/>
        <v>1024122.9</v>
      </c>
      <c r="I443" s="51">
        <f t="shared" si="72"/>
        <v>0</v>
      </c>
      <c r="J443" s="51">
        <f t="shared" si="77"/>
        <v>416.98815146579807</v>
      </c>
      <c r="K443" s="51">
        <f t="shared" si="78"/>
        <v>482.38094058435638</v>
      </c>
      <c r="L443" s="51">
        <f t="shared" si="79"/>
        <v>1022288.4228620426</v>
      </c>
      <c r="M443" s="51"/>
      <c r="N443" s="203">
        <f t="shared" si="71"/>
        <v>1022288.4228620426</v>
      </c>
      <c r="O443" s="34"/>
      <c r="Q443" s="205"/>
      <c r="R443" s="205"/>
    </row>
    <row r="444" spans="1:18" s="32" customFormat="1" x14ac:dyDescent="0.25">
      <c r="A444" s="36"/>
      <c r="B444" s="52" t="s">
        <v>304</v>
      </c>
      <c r="C444" s="36">
        <v>4</v>
      </c>
      <c r="D444" s="56">
        <v>19.787700000000001</v>
      </c>
      <c r="E444" s="84">
        <v>1435</v>
      </c>
      <c r="F444" s="142">
        <v>280501.3</v>
      </c>
      <c r="G444" s="42">
        <v>100</v>
      </c>
      <c r="H444" s="51">
        <f t="shared" si="80"/>
        <v>280501.3</v>
      </c>
      <c r="I444" s="51">
        <f t="shared" si="72"/>
        <v>0</v>
      </c>
      <c r="J444" s="51">
        <f t="shared" si="77"/>
        <v>195.47128919860626</v>
      </c>
      <c r="K444" s="51">
        <f t="shared" si="78"/>
        <v>703.89780285154825</v>
      </c>
      <c r="L444" s="51">
        <f t="shared" si="79"/>
        <v>1085545.6973375799</v>
      </c>
      <c r="M444" s="51"/>
      <c r="N444" s="203">
        <f t="shared" si="71"/>
        <v>1085545.6973375799</v>
      </c>
      <c r="O444" s="34"/>
      <c r="Q444" s="205"/>
      <c r="R444" s="205"/>
    </row>
    <row r="445" spans="1:18" s="32" customFormat="1" x14ac:dyDescent="0.25">
      <c r="A445" s="36"/>
      <c r="B445" s="52" t="s">
        <v>305</v>
      </c>
      <c r="C445" s="36">
        <v>4</v>
      </c>
      <c r="D445" s="56">
        <v>50.122700000000002</v>
      </c>
      <c r="E445" s="84">
        <v>1933</v>
      </c>
      <c r="F445" s="142">
        <v>835915.9</v>
      </c>
      <c r="G445" s="42">
        <v>100</v>
      </c>
      <c r="H445" s="51">
        <f t="shared" si="80"/>
        <v>835915.9</v>
      </c>
      <c r="I445" s="51">
        <f t="shared" si="72"/>
        <v>0</v>
      </c>
      <c r="J445" s="51">
        <f t="shared" si="77"/>
        <v>432.44485256078633</v>
      </c>
      <c r="K445" s="51">
        <f t="shared" si="78"/>
        <v>466.92423948936812</v>
      </c>
      <c r="L445" s="51">
        <f t="shared" si="79"/>
        <v>963506.31920309947</v>
      </c>
      <c r="M445" s="51"/>
      <c r="N445" s="203">
        <f t="shared" si="71"/>
        <v>963506.31920309947</v>
      </c>
      <c r="O445" s="34"/>
      <c r="Q445" s="205"/>
      <c r="R445" s="205"/>
    </row>
    <row r="446" spans="1:18" s="32" customFormat="1" x14ac:dyDescent="0.25">
      <c r="A446" s="36"/>
      <c r="B446" s="52" t="s">
        <v>787</v>
      </c>
      <c r="C446" s="36">
        <v>4</v>
      </c>
      <c r="D446" s="56">
        <v>36.563299999999998</v>
      </c>
      <c r="E446" s="84">
        <v>2469</v>
      </c>
      <c r="F446" s="142">
        <v>559754.4</v>
      </c>
      <c r="G446" s="42">
        <v>100</v>
      </c>
      <c r="H446" s="51">
        <f t="shared" si="80"/>
        <v>559754.4</v>
      </c>
      <c r="I446" s="51">
        <f t="shared" si="72"/>
        <v>0</v>
      </c>
      <c r="J446" s="51">
        <f t="shared" si="77"/>
        <v>226.71300121506684</v>
      </c>
      <c r="K446" s="51">
        <f t="shared" si="78"/>
        <v>672.65609083508764</v>
      </c>
      <c r="L446" s="51">
        <f t="shared" si="79"/>
        <v>1229760.6751918721</v>
      </c>
      <c r="M446" s="51"/>
      <c r="N446" s="203">
        <f t="shared" si="71"/>
        <v>1229760.6751918721</v>
      </c>
      <c r="O446" s="34"/>
      <c r="Q446" s="205"/>
      <c r="R446" s="205"/>
    </row>
    <row r="447" spans="1:18" s="32" customFormat="1" x14ac:dyDescent="0.25">
      <c r="A447" s="36"/>
      <c r="B447" s="52" t="s">
        <v>306</v>
      </c>
      <c r="C447" s="36">
        <v>4</v>
      </c>
      <c r="D447" s="56">
        <v>44.360399999999998</v>
      </c>
      <c r="E447" s="84">
        <v>2449</v>
      </c>
      <c r="F447" s="142">
        <v>553868.69999999995</v>
      </c>
      <c r="G447" s="42">
        <v>100</v>
      </c>
      <c r="H447" s="51">
        <f t="shared" si="80"/>
        <v>553868.69999999995</v>
      </c>
      <c r="I447" s="51">
        <f t="shared" si="72"/>
        <v>0</v>
      </c>
      <c r="J447" s="51">
        <f t="shared" si="77"/>
        <v>226.16116782360146</v>
      </c>
      <c r="K447" s="51">
        <f t="shared" si="78"/>
        <v>673.20792422655302</v>
      </c>
      <c r="L447" s="51">
        <f t="shared" si="79"/>
        <v>1254260.2600574717</v>
      </c>
      <c r="M447" s="51"/>
      <c r="N447" s="203">
        <f t="shared" si="71"/>
        <v>1254260.2600574717</v>
      </c>
      <c r="O447" s="34"/>
      <c r="Q447" s="205"/>
      <c r="R447" s="205"/>
    </row>
    <row r="448" spans="1:18" s="32" customFormat="1" x14ac:dyDescent="0.25">
      <c r="A448" s="36"/>
      <c r="B448" s="52" t="s">
        <v>307</v>
      </c>
      <c r="C448" s="36">
        <v>4</v>
      </c>
      <c r="D448" s="56">
        <v>21.852300000000003</v>
      </c>
      <c r="E448" s="84">
        <v>792</v>
      </c>
      <c r="F448" s="142">
        <v>73011</v>
      </c>
      <c r="G448" s="42">
        <v>100</v>
      </c>
      <c r="H448" s="51">
        <f t="shared" si="80"/>
        <v>73011</v>
      </c>
      <c r="I448" s="51">
        <f t="shared" si="72"/>
        <v>0</v>
      </c>
      <c r="J448" s="51">
        <f t="shared" si="77"/>
        <v>92.185606060606062</v>
      </c>
      <c r="K448" s="51">
        <f t="shared" si="78"/>
        <v>807.18348598954844</v>
      </c>
      <c r="L448" s="51">
        <f t="shared" si="79"/>
        <v>1138632.1859033019</v>
      </c>
      <c r="M448" s="51"/>
      <c r="N448" s="203">
        <f t="shared" si="71"/>
        <v>1138632.1859033019</v>
      </c>
      <c r="O448" s="34"/>
      <c r="Q448" s="205"/>
      <c r="R448" s="205"/>
    </row>
    <row r="449" spans="1:18" s="32" customFormat="1" x14ac:dyDescent="0.25">
      <c r="A449" s="36"/>
      <c r="B449" s="52" t="s">
        <v>308</v>
      </c>
      <c r="C449" s="36">
        <v>4</v>
      </c>
      <c r="D449" s="56">
        <v>22.801199999999998</v>
      </c>
      <c r="E449" s="84">
        <v>1272</v>
      </c>
      <c r="F449" s="142">
        <v>245598.9</v>
      </c>
      <c r="G449" s="42">
        <v>100</v>
      </c>
      <c r="H449" s="51">
        <f t="shared" si="80"/>
        <v>245598.9</v>
      </c>
      <c r="I449" s="51">
        <f t="shared" si="72"/>
        <v>0</v>
      </c>
      <c r="J449" s="51">
        <f t="shared" si="77"/>
        <v>193.08089622641509</v>
      </c>
      <c r="K449" s="51">
        <f t="shared" si="78"/>
        <v>706.28819582373933</v>
      </c>
      <c r="L449" s="51">
        <f t="shared" si="79"/>
        <v>1078823.7388551906</v>
      </c>
      <c r="M449" s="51"/>
      <c r="N449" s="203">
        <f t="shared" si="71"/>
        <v>1078823.7388551906</v>
      </c>
      <c r="O449" s="34"/>
      <c r="Q449" s="205"/>
      <c r="R449" s="205"/>
    </row>
    <row r="450" spans="1:18" s="32" customFormat="1" x14ac:dyDescent="0.25">
      <c r="A450" s="36"/>
      <c r="B450" s="52" t="s">
        <v>309</v>
      </c>
      <c r="C450" s="36">
        <v>4</v>
      </c>
      <c r="D450" s="56">
        <v>31.886900000000004</v>
      </c>
      <c r="E450" s="84">
        <v>3317</v>
      </c>
      <c r="F450" s="142">
        <v>496556.9</v>
      </c>
      <c r="G450" s="42">
        <v>100</v>
      </c>
      <c r="H450" s="51">
        <f t="shared" si="80"/>
        <v>496556.9</v>
      </c>
      <c r="I450" s="51">
        <f t="shared" si="72"/>
        <v>0</v>
      </c>
      <c r="J450" s="51">
        <f t="shared" si="77"/>
        <v>149.70060295447695</v>
      </c>
      <c r="K450" s="51">
        <f t="shared" si="78"/>
        <v>749.6684890956775</v>
      </c>
      <c r="L450" s="51">
        <f t="shared" si="79"/>
        <v>1409174.6398015888</v>
      </c>
      <c r="M450" s="51"/>
      <c r="N450" s="203">
        <f t="shared" ref="N450:N513" si="81">L450+M450</f>
        <v>1409174.6398015888</v>
      </c>
      <c r="O450" s="34"/>
      <c r="Q450" s="205"/>
      <c r="R450" s="205"/>
    </row>
    <row r="451" spans="1:18" s="32" customFormat="1" x14ac:dyDescent="0.25">
      <c r="A451" s="36"/>
      <c r="B451" s="52" t="s">
        <v>310</v>
      </c>
      <c r="C451" s="36">
        <v>4</v>
      </c>
      <c r="D451" s="56">
        <v>28.262299999999996</v>
      </c>
      <c r="E451" s="84">
        <v>1013</v>
      </c>
      <c r="F451" s="142">
        <v>546574.5</v>
      </c>
      <c r="G451" s="42">
        <v>100</v>
      </c>
      <c r="H451" s="51">
        <f t="shared" si="80"/>
        <v>546574.5</v>
      </c>
      <c r="I451" s="51">
        <f t="shared" si="72"/>
        <v>0</v>
      </c>
      <c r="J451" s="51">
        <f t="shared" si="77"/>
        <v>539.56021717670285</v>
      </c>
      <c r="K451" s="51">
        <f t="shared" si="78"/>
        <v>359.8088748734516</v>
      </c>
      <c r="L451" s="51">
        <f t="shared" si="79"/>
        <v>649859.14305327134</v>
      </c>
      <c r="M451" s="51"/>
      <c r="N451" s="203">
        <f t="shared" si="81"/>
        <v>649859.14305327134</v>
      </c>
      <c r="O451" s="34"/>
      <c r="Q451" s="205"/>
      <c r="R451" s="205"/>
    </row>
    <row r="452" spans="1:18" s="32" customFormat="1" x14ac:dyDescent="0.25">
      <c r="A452" s="36"/>
      <c r="B452" s="52" t="s">
        <v>311</v>
      </c>
      <c r="C452" s="36">
        <v>4</v>
      </c>
      <c r="D452" s="56">
        <v>58.896599999999999</v>
      </c>
      <c r="E452" s="84">
        <v>2262</v>
      </c>
      <c r="F452" s="142">
        <v>487774.1</v>
      </c>
      <c r="G452" s="42">
        <v>100</v>
      </c>
      <c r="H452" s="51">
        <f t="shared" si="80"/>
        <v>487774.1</v>
      </c>
      <c r="I452" s="51">
        <f t="shared" ref="I452:I515" si="82">F452-H452</f>
        <v>0</v>
      </c>
      <c r="J452" s="51">
        <f t="shared" si="77"/>
        <v>215.63841732979662</v>
      </c>
      <c r="K452" s="51">
        <f t="shared" si="78"/>
        <v>683.7306747203578</v>
      </c>
      <c r="L452" s="51">
        <f t="shared" si="79"/>
        <v>1293201.9129805707</v>
      </c>
      <c r="M452" s="51"/>
      <c r="N452" s="203">
        <f t="shared" si="81"/>
        <v>1293201.9129805707</v>
      </c>
      <c r="O452" s="34"/>
      <c r="Q452" s="205"/>
      <c r="R452" s="205"/>
    </row>
    <row r="453" spans="1:18" s="32" customFormat="1" x14ac:dyDescent="0.25">
      <c r="A453" s="36"/>
      <c r="B453" s="52" t="s">
        <v>312</v>
      </c>
      <c r="C453" s="36">
        <v>4</v>
      </c>
      <c r="D453" s="56">
        <v>18.635300000000001</v>
      </c>
      <c r="E453" s="84">
        <v>3938</v>
      </c>
      <c r="F453" s="142">
        <v>2853484.7</v>
      </c>
      <c r="G453" s="42">
        <v>100</v>
      </c>
      <c r="H453" s="51">
        <f t="shared" si="80"/>
        <v>2853484.7</v>
      </c>
      <c r="I453" s="51">
        <f t="shared" si="82"/>
        <v>0</v>
      </c>
      <c r="J453" s="51">
        <f t="shared" si="77"/>
        <v>724.6025139664805</v>
      </c>
      <c r="K453" s="51">
        <f t="shared" si="78"/>
        <v>174.76657808367395</v>
      </c>
      <c r="L453" s="51">
        <f t="shared" si="79"/>
        <v>749517.06933647487</v>
      </c>
      <c r="M453" s="51"/>
      <c r="N453" s="203">
        <f t="shared" si="81"/>
        <v>749517.06933647487</v>
      </c>
      <c r="O453" s="34"/>
      <c r="Q453" s="205"/>
      <c r="R453" s="205"/>
    </row>
    <row r="454" spans="1:18" s="32" customFormat="1" x14ac:dyDescent="0.25">
      <c r="A454" s="36"/>
      <c r="B454" s="52" t="s">
        <v>313</v>
      </c>
      <c r="C454" s="36">
        <v>4</v>
      </c>
      <c r="D454" s="56">
        <v>32.360300000000002</v>
      </c>
      <c r="E454" s="84">
        <v>1878</v>
      </c>
      <c r="F454" s="142">
        <v>672545.8</v>
      </c>
      <c r="G454" s="42">
        <v>100</v>
      </c>
      <c r="H454" s="51">
        <f t="shared" si="80"/>
        <v>672545.8</v>
      </c>
      <c r="I454" s="51">
        <f t="shared" si="82"/>
        <v>0</v>
      </c>
      <c r="J454" s="51">
        <f t="shared" si="77"/>
        <v>358.11810436634721</v>
      </c>
      <c r="K454" s="51">
        <f t="shared" si="78"/>
        <v>541.25098768380724</v>
      </c>
      <c r="L454" s="51">
        <f t="shared" si="79"/>
        <v>986262.75138915272</v>
      </c>
      <c r="M454" s="51"/>
      <c r="N454" s="203">
        <f t="shared" si="81"/>
        <v>986262.75138915272</v>
      </c>
      <c r="O454" s="34"/>
      <c r="Q454" s="205"/>
      <c r="R454" s="205"/>
    </row>
    <row r="455" spans="1:18" s="32" customFormat="1" x14ac:dyDescent="0.25">
      <c r="A455" s="36"/>
      <c r="B455" s="52" t="s">
        <v>314</v>
      </c>
      <c r="C455" s="36">
        <v>4</v>
      </c>
      <c r="D455" s="56">
        <v>50.483599999999996</v>
      </c>
      <c r="E455" s="84">
        <v>4340</v>
      </c>
      <c r="F455" s="142">
        <v>813724</v>
      </c>
      <c r="G455" s="42">
        <v>100</v>
      </c>
      <c r="H455" s="51">
        <f t="shared" si="80"/>
        <v>813724</v>
      </c>
      <c r="I455" s="51">
        <f t="shared" si="82"/>
        <v>0</v>
      </c>
      <c r="J455" s="51">
        <f t="shared" si="77"/>
        <v>187.49400921658986</v>
      </c>
      <c r="K455" s="51">
        <f t="shared" si="78"/>
        <v>711.87508283356465</v>
      </c>
      <c r="L455" s="51">
        <f t="shared" si="79"/>
        <v>1550324.4706322183</v>
      </c>
      <c r="M455" s="51"/>
      <c r="N455" s="203">
        <f t="shared" si="81"/>
        <v>1550324.4706322183</v>
      </c>
      <c r="O455" s="34"/>
      <c r="Q455" s="205"/>
      <c r="R455" s="205"/>
    </row>
    <row r="456" spans="1:18" s="32" customFormat="1" x14ac:dyDescent="0.25">
      <c r="A456" s="36"/>
      <c r="B456" s="52" t="s">
        <v>315</v>
      </c>
      <c r="C456" s="36">
        <v>4</v>
      </c>
      <c r="D456" s="56">
        <v>42.430799999999998</v>
      </c>
      <c r="E456" s="84">
        <v>3328</v>
      </c>
      <c r="F456" s="142">
        <v>550582.30000000005</v>
      </c>
      <c r="G456" s="42">
        <v>100</v>
      </c>
      <c r="H456" s="51">
        <f t="shared" si="80"/>
        <v>550582.30000000005</v>
      </c>
      <c r="I456" s="51">
        <f t="shared" si="82"/>
        <v>0</v>
      </c>
      <c r="J456" s="51">
        <f t="shared" si="77"/>
        <v>165.43939302884615</v>
      </c>
      <c r="K456" s="51">
        <f t="shared" si="78"/>
        <v>733.92969902130835</v>
      </c>
      <c r="L456" s="51">
        <f t="shared" si="79"/>
        <v>1427120.5316868327</v>
      </c>
      <c r="M456" s="51"/>
      <c r="N456" s="203">
        <f t="shared" si="81"/>
        <v>1427120.5316868327</v>
      </c>
      <c r="O456" s="34"/>
      <c r="Q456" s="205"/>
      <c r="R456" s="205"/>
    </row>
    <row r="457" spans="1:18" s="32" customFormat="1" x14ac:dyDescent="0.25">
      <c r="A457" s="36"/>
      <c r="B457" s="52" t="s">
        <v>316</v>
      </c>
      <c r="C457" s="36">
        <v>4</v>
      </c>
      <c r="D457" s="56">
        <v>22.826599999999999</v>
      </c>
      <c r="E457" s="84">
        <v>1480</v>
      </c>
      <c r="F457" s="142">
        <v>329740.2</v>
      </c>
      <c r="G457" s="42">
        <v>100</v>
      </c>
      <c r="H457" s="51">
        <f t="shared" si="80"/>
        <v>329740.2</v>
      </c>
      <c r="I457" s="51">
        <f t="shared" si="82"/>
        <v>0</v>
      </c>
      <c r="J457" s="51">
        <f t="shared" si="77"/>
        <v>222.79743243243243</v>
      </c>
      <c r="K457" s="51">
        <f t="shared" si="78"/>
        <v>676.57165961772205</v>
      </c>
      <c r="L457" s="51">
        <f t="shared" si="79"/>
        <v>1068421.8342144564</v>
      </c>
      <c r="M457" s="51"/>
      <c r="N457" s="203">
        <f t="shared" si="81"/>
        <v>1068421.8342144564</v>
      </c>
      <c r="O457" s="34"/>
      <c r="Q457" s="205"/>
      <c r="R457" s="205"/>
    </row>
    <row r="458" spans="1:18" s="32" customFormat="1" x14ac:dyDescent="0.25">
      <c r="A458" s="36"/>
      <c r="B458" s="52"/>
      <c r="C458" s="36"/>
      <c r="D458" s="56">
        <v>0</v>
      </c>
      <c r="E458" s="86"/>
      <c r="F458" s="33"/>
      <c r="G458" s="42"/>
      <c r="H458" s="43"/>
      <c r="I458" s="51"/>
      <c r="J458" s="51"/>
      <c r="K458" s="51"/>
      <c r="L458" s="51"/>
      <c r="M458" s="51"/>
      <c r="N458" s="203"/>
      <c r="O458" s="34"/>
      <c r="Q458" s="205"/>
      <c r="R458" s="205"/>
    </row>
    <row r="459" spans="1:18" s="32" customFormat="1" x14ac:dyDescent="0.25">
      <c r="A459" s="31" t="s">
        <v>317</v>
      </c>
      <c r="B459" s="44" t="s">
        <v>2</v>
      </c>
      <c r="C459" s="45"/>
      <c r="D459" s="3">
        <v>1108.1904</v>
      </c>
      <c r="E459" s="87">
        <f>E460</f>
        <v>78792</v>
      </c>
      <c r="F459" s="38"/>
      <c r="G459" s="42"/>
      <c r="H459" s="38">
        <f>H461</f>
        <v>5968736.9249999998</v>
      </c>
      <c r="I459" s="38">
        <f>I461</f>
        <v>-5968736.9249999998</v>
      </c>
      <c r="J459" s="51"/>
      <c r="K459" s="51"/>
      <c r="L459" s="51"/>
      <c r="M459" s="47">
        <f>M461</f>
        <v>43427390.461080849</v>
      </c>
      <c r="N459" s="201">
        <f t="shared" si="81"/>
        <v>43427390.461080849</v>
      </c>
      <c r="O459" s="34"/>
      <c r="Q459" s="205"/>
      <c r="R459" s="205"/>
    </row>
    <row r="460" spans="1:18" s="32" customFormat="1" x14ac:dyDescent="0.25">
      <c r="A460" s="31" t="s">
        <v>317</v>
      </c>
      <c r="B460" s="44" t="s">
        <v>3</v>
      </c>
      <c r="C460" s="45"/>
      <c r="D460" s="3">
        <v>1108.1904</v>
      </c>
      <c r="E460" s="87">
        <f>SUM(E462:E501)</f>
        <v>78792</v>
      </c>
      <c r="F460" s="38">
        <f>SUM(F462:F501)</f>
        <v>51346406.399999991</v>
      </c>
      <c r="G460" s="42"/>
      <c r="H460" s="38">
        <f>SUM(H462:H501)</f>
        <v>39408932.549999982</v>
      </c>
      <c r="I460" s="38">
        <f>SUM(I462:I501)</f>
        <v>11937473.85</v>
      </c>
      <c r="J460" s="51"/>
      <c r="K460" s="51"/>
      <c r="L460" s="38">
        <f>SUM(L462:L501)</f>
        <v>38411445.229375631</v>
      </c>
      <c r="M460" s="47"/>
      <c r="N460" s="201">
        <f t="shared" si="81"/>
        <v>38411445.229375631</v>
      </c>
      <c r="O460" s="34"/>
      <c r="Q460" s="205"/>
      <c r="R460" s="205"/>
    </row>
    <row r="461" spans="1:18" s="32" customFormat="1" x14ac:dyDescent="0.25">
      <c r="A461" s="36"/>
      <c r="B461" s="52" t="s">
        <v>26</v>
      </c>
      <c r="C461" s="36">
        <v>2</v>
      </c>
      <c r="D461" s="56">
        <v>0</v>
      </c>
      <c r="E461" s="88"/>
      <c r="F461" s="51"/>
      <c r="G461" s="42">
        <v>25</v>
      </c>
      <c r="H461" s="51">
        <f>F473*G461/100</f>
        <v>5968736.9249999998</v>
      </c>
      <c r="I461" s="51">
        <f t="shared" si="82"/>
        <v>-5968736.9249999998</v>
      </c>
      <c r="J461" s="51"/>
      <c r="K461" s="51"/>
      <c r="L461" s="51"/>
      <c r="M461" s="51">
        <f>($L$7*$L$8*E459/$L$10)+($L$7*$L$9*D459/$L$11)</f>
        <v>43427390.461080849</v>
      </c>
      <c r="N461" s="203">
        <f t="shared" si="81"/>
        <v>43427390.461080849</v>
      </c>
      <c r="O461" s="34"/>
      <c r="Q461" s="205"/>
      <c r="R461" s="205"/>
    </row>
    <row r="462" spans="1:18" s="32" customFormat="1" x14ac:dyDescent="0.25">
      <c r="A462" s="36"/>
      <c r="B462" s="52" t="s">
        <v>262</v>
      </c>
      <c r="C462" s="36">
        <v>4</v>
      </c>
      <c r="D462" s="56">
        <v>45.602799999999995</v>
      </c>
      <c r="E462" s="84">
        <v>1208</v>
      </c>
      <c r="F462" s="143">
        <v>246892.9</v>
      </c>
      <c r="G462" s="42">
        <v>100</v>
      </c>
      <c r="H462" s="51">
        <f>F462*G462/100</f>
        <v>246892.9</v>
      </c>
      <c r="I462" s="51">
        <f t="shared" si="82"/>
        <v>0</v>
      </c>
      <c r="J462" s="51">
        <f t="shared" ref="J462:J501" si="83">F462/E462</f>
        <v>204.38153973509932</v>
      </c>
      <c r="K462" s="51">
        <f t="shared" ref="K462:K501" si="84">$J$11*$J$19-J462</f>
        <v>694.98755231505515</v>
      </c>
      <c r="L462" s="51">
        <f t="shared" ref="L462:L501" si="85">IF(K462&gt;0,$J$7*$J$8*(K462/$K$19),0)+$J$7*$J$9*(E462/$E$19)+$J$7*$J$10*(D462/$D$19)</f>
        <v>1134296.6745901448</v>
      </c>
      <c r="M462" s="51"/>
      <c r="N462" s="203">
        <f t="shared" si="81"/>
        <v>1134296.6745901448</v>
      </c>
      <c r="O462" s="34"/>
      <c r="Q462" s="205"/>
      <c r="R462" s="205"/>
    </row>
    <row r="463" spans="1:18" s="32" customFormat="1" x14ac:dyDescent="0.25">
      <c r="A463" s="36"/>
      <c r="B463" s="52" t="s">
        <v>318</v>
      </c>
      <c r="C463" s="36">
        <v>4</v>
      </c>
      <c r="D463" s="56">
        <v>27.1677</v>
      </c>
      <c r="E463" s="84">
        <v>2049</v>
      </c>
      <c r="F463" s="143">
        <v>418942.7</v>
      </c>
      <c r="G463" s="42">
        <v>100</v>
      </c>
      <c r="H463" s="51">
        <f t="shared" ref="H463:H501" si="86">F463*G463/100</f>
        <v>418942.7</v>
      </c>
      <c r="I463" s="51">
        <f t="shared" si="82"/>
        <v>0</v>
      </c>
      <c r="J463" s="51">
        <f t="shared" si="83"/>
        <v>204.46203025866276</v>
      </c>
      <c r="K463" s="51">
        <f t="shared" si="84"/>
        <v>694.90706179149174</v>
      </c>
      <c r="L463" s="51">
        <f t="shared" si="85"/>
        <v>1173966.9440087359</v>
      </c>
      <c r="M463" s="51"/>
      <c r="N463" s="203">
        <f t="shared" si="81"/>
        <v>1173966.9440087359</v>
      </c>
      <c r="O463" s="34"/>
      <c r="Q463" s="205"/>
      <c r="R463" s="205"/>
    </row>
    <row r="464" spans="1:18" s="32" customFormat="1" x14ac:dyDescent="0.25">
      <c r="A464" s="36"/>
      <c r="B464" s="52" t="s">
        <v>788</v>
      </c>
      <c r="C464" s="36">
        <v>4</v>
      </c>
      <c r="D464" s="56">
        <v>26.518599999999999</v>
      </c>
      <c r="E464" s="84">
        <v>1766</v>
      </c>
      <c r="F464" s="143">
        <v>495961.5</v>
      </c>
      <c r="G464" s="42">
        <v>100</v>
      </c>
      <c r="H464" s="51">
        <f t="shared" si="86"/>
        <v>495961.5</v>
      </c>
      <c r="I464" s="51">
        <f t="shared" si="82"/>
        <v>0</v>
      </c>
      <c r="J464" s="51">
        <f t="shared" si="83"/>
        <v>280.83890147225367</v>
      </c>
      <c r="K464" s="51">
        <f t="shared" si="84"/>
        <v>618.53019057790084</v>
      </c>
      <c r="L464" s="51">
        <f t="shared" si="85"/>
        <v>1045807.493126608</v>
      </c>
      <c r="M464" s="51"/>
      <c r="N464" s="203">
        <f t="shared" si="81"/>
        <v>1045807.493126608</v>
      </c>
      <c r="O464" s="34"/>
      <c r="Q464" s="205"/>
      <c r="R464" s="205"/>
    </row>
    <row r="465" spans="1:18" s="32" customFormat="1" x14ac:dyDescent="0.25">
      <c r="A465" s="36"/>
      <c r="B465" s="52" t="s">
        <v>319</v>
      </c>
      <c r="C465" s="36">
        <v>4</v>
      </c>
      <c r="D465" s="56">
        <v>22.964099999999998</v>
      </c>
      <c r="E465" s="84">
        <v>909</v>
      </c>
      <c r="F465" s="143">
        <v>281463.2</v>
      </c>
      <c r="G465" s="42">
        <v>100</v>
      </c>
      <c r="H465" s="51">
        <f t="shared" si="86"/>
        <v>281463.2</v>
      </c>
      <c r="I465" s="51">
        <f t="shared" si="82"/>
        <v>0</v>
      </c>
      <c r="J465" s="51">
        <f t="shared" si="83"/>
        <v>309.64048404840486</v>
      </c>
      <c r="K465" s="51">
        <f t="shared" si="84"/>
        <v>589.72860800174954</v>
      </c>
      <c r="L465" s="51">
        <f t="shared" si="85"/>
        <v>895466.11797333101</v>
      </c>
      <c r="M465" s="51"/>
      <c r="N465" s="203">
        <f t="shared" si="81"/>
        <v>895466.11797333101</v>
      </c>
      <c r="O465" s="34"/>
      <c r="Q465" s="205"/>
      <c r="R465" s="205"/>
    </row>
    <row r="466" spans="1:18" s="32" customFormat="1" x14ac:dyDescent="0.25">
      <c r="A466" s="36"/>
      <c r="B466" s="52" t="s">
        <v>320</v>
      </c>
      <c r="C466" s="36">
        <v>4</v>
      </c>
      <c r="D466" s="56">
        <v>23.157800000000002</v>
      </c>
      <c r="E466" s="84">
        <v>1078</v>
      </c>
      <c r="F466" s="143">
        <v>422137.5</v>
      </c>
      <c r="G466" s="42">
        <v>100</v>
      </c>
      <c r="H466" s="51">
        <f t="shared" si="86"/>
        <v>422137.5</v>
      </c>
      <c r="I466" s="51">
        <f t="shared" si="82"/>
        <v>0</v>
      </c>
      <c r="J466" s="51">
        <f t="shared" si="83"/>
        <v>391.59322820037107</v>
      </c>
      <c r="K466" s="51">
        <f t="shared" si="84"/>
        <v>507.77586384978338</v>
      </c>
      <c r="L466" s="51">
        <f t="shared" si="85"/>
        <v>818192.02609052404</v>
      </c>
      <c r="M466" s="51"/>
      <c r="N466" s="203">
        <f t="shared" si="81"/>
        <v>818192.02609052404</v>
      </c>
      <c r="O466" s="34"/>
      <c r="Q466" s="205"/>
      <c r="R466" s="205"/>
    </row>
    <row r="467" spans="1:18" s="32" customFormat="1" x14ac:dyDescent="0.25">
      <c r="A467" s="36"/>
      <c r="B467" s="52" t="s">
        <v>321</v>
      </c>
      <c r="C467" s="36">
        <v>4</v>
      </c>
      <c r="D467" s="56">
        <v>52.364100000000001</v>
      </c>
      <c r="E467" s="84">
        <v>2950</v>
      </c>
      <c r="F467" s="143">
        <v>827728.5</v>
      </c>
      <c r="G467" s="42">
        <v>100</v>
      </c>
      <c r="H467" s="51">
        <f t="shared" si="86"/>
        <v>827728.5</v>
      </c>
      <c r="I467" s="51">
        <f t="shared" si="82"/>
        <v>0</v>
      </c>
      <c r="J467" s="51">
        <f t="shared" si="83"/>
        <v>280.5859322033898</v>
      </c>
      <c r="K467" s="51">
        <f t="shared" si="84"/>
        <v>618.78315984676465</v>
      </c>
      <c r="L467" s="51">
        <f t="shared" si="85"/>
        <v>1276547.7530215546</v>
      </c>
      <c r="M467" s="51"/>
      <c r="N467" s="203">
        <f t="shared" si="81"/>
        <v>1276547.7530215546</v>
      </c>
      <c r="O467" s="34"/>
      <c r="Q467" s="205"/>
      <c r="R467" s="205"/>
    </row>
    <row r="468" spans="1:18" s="32" customFormat="1" x14ac:dyDescent="0.25">
      <c r="A468" s="36"/>
      <c r="B468" s="52" t="s">
        <v>197</v>
      </c>
      <c r="C468" s="36">
        <v>4</v>
      </c>
      <c r="D468" s="56">
        <v>28.741099999999999</v>
      </c>
      <c r="E468" s="84">
        <v>1505</v>
      </c>
      <c r="F468" s="143">
        <v>309391.90000000002</v>
      </c>
      <c r="G468" s="42">
        <v>100</v>
      </c>
      <c r="H468" s="51">
        <f t="shared" si="86"/>
        <v>309391.90000000002</v>
      </c>
      <c r="I468" s="51">
        <f t="shared" si="82"/>
        <v>0</v>
      </c>
      <c r="J468" s="51">
        <f t="shared" si="83"/>
        <v>205.57601328903655</v>
      </c>
      <c r="K468" s="51">
        <f t="shared" si="84"/>
        <v>693.79307876111784</v>
      </c>
      <c r="L468" s="51">
        <f t="shared" si="85"/>
        <v>1112044.8863450084</v>
      </c>
      <c r="M468" s="51"/>
      <c r="N468" s="203">
        <f t="shared" si="81"/>
        <v>1112044.8863450084</v>
      </c>
      <c r="O468" s="34"/>
      <c r="Q468" s="205"/>
      <c r="R468" s="205"/>
    </row>
    <row r="469" spans="1:18" s="32" customFormat="1" x14ac:dyDescent="0.25">
      <c r="A469" s="36"/>
      <c r="B469" s="52" t="s">
        <v>322</v>
      </c>
      <c r="C469" s="36">
        <v>4</v>
      </c>
      <c r="D469" s="56">
        <v>30.527899999999999</v>
      </c>
      <c r="E469" s="84">
        <v>1950</v>
      </c>
      <c r="F469" s="143">
        <v>366119.7</v>
      </c>
      <c r="G469" s="42">
        <v>100</v>
      </c>
      <c r="H469" s="51">
        <f t="shared" si="86"/>
        <v>366119.7</v>
      </c>
      <c r="I469" s="51">
        <f t="shared" si="82"/>
        <v>0</v>
      </c>
      <c r="J469" s="51">
        <f t="shared" si="83"/>
        <v>187.75369230769232</v>
      </c>
      <c r="K469" s="51">
        <f t="shared" si="84"/>
        <v>711.61539974246216</v>
      </c>
      <c r="L469" s="51">
        <f t="shared" si="85"/>
        <v>1193353.991523602</v>
      </c>
      <c r="M469" s="51"/>
      <c r="N469" s="203">
        <f t="shared" si="81"/>
        <v>1193353.991523602</v>
      </c>
      <c r="O469" s="34"/>
      <c r="Q469" s="205"/>
      <c r="R469" s="205"/>
    </row>
    <row r="470" spans="1:18" s="32" customFormat="1" x14ac:dyDescent="0.25">
      <c r="A470" s="36"/>
      <c r="B470" s="52" t="s">
        <v>323</v>
      </c>
      <c r="C470" s="36">
        <v>4</v>
      </c>
      <c r="D470" s="56">
        <v>35.814700000000002</v>
      </c>
      <c r="E470" s="84">
        <v>2143</v>
      </c>
      <c r="F470" s="143">
        <v>1252419.5</v>
      </c>
      <c r="G470" s="42">
        <v>100</v>
      </c>
      <c r="H470" s="51">
        <f t="shared" si="86"/>
        <v>1252419.5</v>
      </c>
      <c r="I470" s="51">
        <f t="shared" si="82"/>
        <v>0</v>
      </c>
      <c r="J470" s="51">
        <f t="shared" si="83"/>
        <v>584.42347176854878</v>
      </c>
      <c r="K470" s="51">
        <f t="shared" si="84"/>
        <v>314.94562028160567</v>
      </c>
      <c r="L470" s="51">
        <f t="shared" si="85"/>
        <v>758284.27616091631</v>
      </c>
      <c r="M470" s="51"/>
      <c r="N470" s="203">
        <f t="shared" si="81"/>
        <v>758284.27616091631</v>
      </c>
      <c r="O470" s="34"/>
      <c r="Q470" s="205"/>
      <c r="R470" s="205"/>
    </row>
    <row r="471" spans="1:18" s="32" customFormat="1" x14ac:dyDescent="0.25">
      <c r="A471" s="36"/>
      <c r="B471" s="52" t="s">
        <v>324</v>
      </c>
      <c r="C471" s="36">
        <v>4</v>
      </c>
      <c r="D471" s="56">
        <v>50.043500000000009</v>
      </c>
      <c r="E471" s="84">
        <v>3103</v>
      </c>
      <c r="F471" s="143">
        <v>421542.1</v>
      </c>
      <c r="G471" s="42">
        <v>100</v>
      </c>
      <c r="H471" s="51">
        <f t="shared" si="86"/>
        <v>421542.1</v>
      </c>
      <c r="I471" s="51">
        <f t="shared" si="82"/>
        <v>0</v>
      </c>
      <c r="J471" s="51">
        <f t="shared" si="83"/>
        <v>135.84985497905251</v>
      </c>
      <c r="K471" s="51">
        <f t="shared" si="84"/>
        <v>763.519237071102</v>
      </c>
      <c r="L471" s="51">
        <f t="shared" si="85"/>
        <v>1461034.8487004759</v>
      </c>
      <c r="M471" s="51"/>
      <c r="N471" s="203">
        <f t="shared" si="81"/>
        <v>1461034.8487004759</v>
      </c>
      <c r="O471" s="34"/>
      <c r="Q471" s="205"/>
      <c r="R471" s="205"/>
    </row>
    <row r="472" spans="1:18" s="32" customFormat="1" x14ac:dyDescent="0.25">
      <c r="A472" s="36"/>
      <c r="B472" s="52" t="s">
        <v>325</v>
      </c>
      <c r="C472" s="36">
        <v>4</v>
      </c>
      <c r="D472" s="56">
        <v>22.613199999999999</v>
      </c>
      <c r="E472" s="84">
        <v>1345</v>
      </c>
      <c r="F472" s="143">
        <v>663236.30000000005</v>
      </c>
      <c r="G472" s="42">
        <v>100</v>
      </c>
      <c r="H472" s="51">
        <f t="shared" si="86"/>
        <v>663236.30000000005</v>
      </c>
      <c r="I472" s="51">
        <f t="shared" si="82"/>
        <v>0</v>
      </c>
      <c r="J472" s="51">
        <f t="shared" si="83"/>
        <v>493.11249070631976</v>
      </c>
      <c r="K472" s="51">
        <f t="shared" si="84"/>
        <v>406.25660134383469</v>
      </c>
      <c r="L472" s="51">
        <f t="shared" si="85"/>
        <v>726808.28299183398</v>
      </c>
      <c r="M472" s="51"/>
      <c r="N472" s="203">
        <f t="shared" si="81"/>
        <v>726808.28299183398</v>
      </c>
      <c r="O472" s="34"/>
      <c r="Q472" s="205"/>
      <c r="R472" s="205"/>
    </row>
    <row r="473" spans="1:18" s="32" customFormat="1" x14ac:dyDescent="0.25">
      <c r="A473" s="36"/>
      <c r="B473" s="52" t="s">
        <v>870</v>
      </c>
      <c r="C473" s="36">
        <v>3</v>
      </c>
      <c r="D473" s="56">
        <v>15.1205</v>
      </c>
      <c r="E473" s="84">
        <v>12786</v>
      </c>
      <c r="F473" s="143">
        <v>23874947.699999999</v>
      </c>
      <c r="G473" s="42">
        <v>50</v>
      </c>
      <c r="H473" s="51">
        <f t="shared" si="86"/>
        <v>11937473.85</v>
      </c>
      <c r="I473" s="51">
        <f t="shared" si="82"/>
        <v>11937473.85</v>
      </c>
      <c r="J473" s="51">
        <f t="shared" si="83"/>
        <v>1867.2726184889723</v>
      </c>
      <c r="K473" s="51">
        <f t="shared" si="84"/>
        <v>-967.90352643881783</v>
      </c>
      <c r="L473" s="51">
        <f t="shared" si="85"/>
        <v>1599428.0255898966</v>
      </c>
      <c r="M473" s="51"/>
      <c r="N473" s="203">
        <f t="shared" si="81"/>
        <v>1599428.0255898966</v>
      </c>
      <c r="O473" s="34"/>
      <c r="Q473" s="205"/>
      <c r="R473" s="205"/>
    </row>
    <row r="474" spans="1:18" s="32" customFormat="1" x14ac:dyDescent="0.25">
      <c r="A474" s="36"/>
      <c r="B474" s="52" t="s">
        <v>326</v>
      </c>
      <c r="C474" s="36">
        <v>4</v>
      </c>
      <c r="D474" s="56">
        <v>24.532899999999998</v>
      </c>
      <c r="E474" s="84">
        <v>1504</v>
      </c>
      <c r="F474" s="143">
        <v>275737.7</v>
      </c>
      <c r="G474" s="42">
        <v>100</v>
      </c>
      <c r="H474" s="51">
        <f t="shared" si="86"/>
        <v>275737.7</v>
      </c>
      <c r="I474" s="51">
        <f t="shared" si="82"/>
        <v>0</v>
      </c>
      <c r="J474" s="51">
        <f t="shared" si="83"/>
        <v>183.33623670212768</v>
      </c>
      <c r="K474" s="51">
        <f t="shared" si="84"/>
        <v>716.03285534802671</v>
      </c>
      <c r="L474" s="51">
        <f t="shared" si="85"/>
        <v>1124452.7884512402</v>
      </c>
      <c r="M474" s="51"/>
      <c r="N474" s="203">
        <f t="shared" si="81"/>
        <v>1124452.7884512402</v>
      </c>
      <c r="O474" s="34"/>
      <c r="Q474" s="205"/>
      <c r="R474" s="205"/>
    </row>
    <row r="475" spans="1:18" s="32" customFormat="1" x14ac:dyDescent="0.25">
      <c r="A475" s="36"/>
      <c r="B475" s="52" t="s">
        <v>327</v>
      </c>
      <c r="C475" s="36">
        <v>4</v>
      </c>
      <c r="D475" s="56">
        <v>34.783699999999996</v>
      </c>
      <c r="E475" s="84">
        <v>2154</v>
      </c>
      <c r="F475" s="143">
        <v>959024.5</v>
      </c>
      <c r="G475" s="42">
        <v>100</v>
      </c>
      <c r="H475" s="51">
        <f t="shared" si="86"/>
        <v>959024.5</v>
      </c>
      <c r="I475" s="51">
        <f t="shared" si="82"/>
        <v>0</v>
      </c>
      <c r="J475" s="51">
        <f t="shared" si="83"/>
        <v>445.22957288765087</v>
      </c>
      <c r="K475" s="51">
        <f t="shared" si="84"/>
        <v>454.13951916250357</v>
      </c>
      <c r="L475" s="51">
        <f t="shared" si="85"/>
        <v>923262.93860682775</v>
      </c>
      <c r="M475" s="51"/>
      <c r="N475" s="203">
        <f t="shared" si="81"/>
        <v>923262.93860682775</v>
      </c>
      <c r="O475" s="34"/>
      <c r="Q475" s="205"/>
      <c r="R475" s="205"/>
    </row>
    <row r="476" spans="1:18" s="32" customFormat="1" x14ac:dyDescent="0.25">
      <c r="A476" s="36"/>
      <c r="B476" s="52" t="s">
        <v>328</v>
      </c>
      <c r="C476" s="36">
        <v>4</v>
      </c>
      <c r="D476" s="56">
        <v>42.847299999999997</v>
      </c>
      <c r="E476" s="84">
        <v>3125</v>
      </c>
      <c r="F476" s="143">
        <v>1685389.6</v>
      </c>
      <c r="G476" s="42">
        <v>100</v>
      </c>
      <c r="H476" s="51">
        <f t="shared" si="86"/>
        <v>1685389.6</v>
      </c>
      <c r="I476" s="51">
        <f t="shared" si="82"/>
        <v>0</v>
      </c>
      <c r="J476" s="51">
        <f t="shared" si="83"/>
        <v>539.32467200000008</v>
      </c>
      <c r="K476" s="51">
        <f t="shared" si="84"/>
        <v>360.04442005015437</v>
      </c>
      <c r="L476" s="51">
        <f t="shared" si="85"/>
        <v>955044.67344149807</v>
      </c>
      <c r="M476" s="51"/>
      <c r="N476" s="203">
        <f t="shared" si="81"/>
        <v>955044.67344149807</v>
      </c>
      <c r="O476" s="34"/>
      <c r="Q476" s="205"/>
      <c r="R476" s="205"/>
    </row>
    <row r="477" spans="1:18" s="32" customFormat="1" x14ac:dyDescent="0.25">
      <c r="A477" s="36"/>
      <c r="B477" s="52" t="s">
        <v>329</v>
      </c>
      <c r="C477" s="36">
        <v>4</v>
      </c>
      <c r="D477" s="56">
        <v>27.030799999999999</v>
      </c>
      <c r="E477" s="84">
        <v>1695</v>
      </c>
      <c r="F477" s="143">
        <v>2788489.3</v>
      </c>
      <c r="G477" s="42">
        <v>100</v>
      </c>
      <c r="H477" s="51">
        <f t="shared" si="86"/>
        <v>2788489.3</v>
      </c>
      <c r="I477" s="51">
        <f t="shared" si="82"/>
        <v>0</v>
      </c>
      <c r="J477" s="51">
        <f t="shared" si="83"/>
        <v>1645.126430678466</v>
      </c>
      <c r="K477" s="51">
        <f t="shared" si="84"/>
        <v>-745.75733862831157</v>
      </c>
      <c r="L477" s="51">
        <f t="shared" si="85"/>
        <v>296315.32570883911</v>
      </c>
      <c r="M477" s="51"/>
      <c r="N477" s="203">
        <f t="shared" si="81"/>
        <v>296315.32570883911</v>
      </c>
      <c r="O477" s="34"/>
      <c r="Q477" s="205"/>
      <c r="R477" s="205"/>
    </row>
    <row r="478" spans="1:18" s="32" customFormat="1" x14ac:dyDescent="0.25">
      <c r="A478" s="36"/>
      <c r="B478" s="52" t="s">
        <v>330</v>
      </c>
      <c r="C478" s="36">
        <v>4</v>
      </c>
      <c r="D478" s="56">
        <v>20.4026</v>
      </c>
      <c r="E478" s="84">
        <v>1375</v>
      </c>
      <c r="F478" s="143">
        <v>516630.4</v>
      </c>
      <c r="G478" s="42">
        <v>100</v>
      </c>
      <c r="H478" s="51">
        <f t="shared" si="86"/>
        <v>516630.4</v>
      </c>
      <c r="I478" s="51">
        <f t="shared" si="82"/>
        <v>0</v>
      </c>
      <c r="J478" s="51">
        <f t="shared" si="83"/>
        <v>375.7312</v>
      </c>
      <c r="K478" s="51">
        <f t="shared" si="84"/>
        <v>523.63789205015451</v>
      </c>
      <c r="L478" s="51">
        <f t="shared" si="85"/>
        <v>863926.73626068165</v>
      </c>
      <c r="M478" s="51"/>
      <c r="N478" s="203">
        <f t="shared" si="81"/>
        <v>863926.73626068165</v>
      </c>
      <c r="O478" s="34"/>
      <c r="Q478" s="205"/>
      <c r="R478" s="205"/>
    </row>
    <row r="479" spans="1:18" s="32" customFormat="1" x14ac:dyDescent="0.25">
      <c r="A479" s="36"/>
      <c r="B479" s="52" t="s">
        <v>301</v>
      </c>
      <c r="C479" s="36">
        <v>4</v>
      </c>
      <c r="D479" s="56">
        <v>38.792499999999997</v>
      </c>
      <c r="E479" s="84">
        <v>1530</v>
      </c>
      <c r="F479" s="143">
        <v>522527.6</v>
      </c>
      <c r="G479" s="42">
        <v>100</v>
      </c>
      <c r="H479" s="51">
        <f t="shared" si="86"/>
        <v>522527.6</v>
      </c>
      <c r="I479" s="51">
        <f t="shared" si="82"/>
        <v>0</v>
      </c>
      <c r="J479" s="51">
        <f t="shared" si="83"/>
        <v>341.52130718954248</v>
      </c>
      <c r="K479" s="51">
        <f t="shared" si="84"/>
        <v>557.84778486061191</v>
      </c>
      <c r="L479" s="51">
        <f t="shared" si="85"/>
        <v>985705.58242065005</v>
      </c>
      <c r="M479" s="51"/>
      <c r="N479" s="203">
        <f t="shared" si="81"/>
        <v>985705.58242065005</v>
      </c>
      <c r="O479" s="34"/>
      <c r="Q479" s="205"/>
      <c r="R479" s="205"/>
    </row>
    <row r="480" spans="1:18" s="32" customFormat="1" x14ac:dyDescent="0.25">
      <c r="A480" s="36"/>
      <c r="B480" s="52" t="s">
        <v>331</v>
      </c>
      <c r="C480" s="36">
        <v>4</v>
      </c>
      <c r="D480" s="56">
        <v>27.402800000000003</v>
      </c>
      <c r="E480" s="84">
        <v>1478</v>
      </c>
      <c r="F480" s="143">
        <v>288471.09999999998</v>
      </c>
      <c r="G480" s="42">
        <v>100</v>
      </c>
      <c r="H480" s="51">
        <f t="shared" si="86"/>
        <v>288471.09999999998</v>
      </c>
      <c r="I480" s="51">
        <f t="shared" si="82"/>
        <v>0</v>
      </c>
      <c r="J480" s="51">
        <f t="shared" si="83"/>
        <v>195.17665764546683</v>
      </c>
      <c r="K480" s="51">
        <f t="shared" si="84"/>
        <v>704.19243440468767</v>
      </c>
      <c r="L480" s="51">
        <f t="shared" si="85"/>
        <v>1116753.4305187748</v>
      </c>
      <c r="M480" s="51"/>
      <c r="N480" s="203">
        <f t="shared" si="81"/>
        <v>1116753.4305187748</v>
      </c>
      <c r="O480" s="34"/>
      <c r="Q480" s="205"/>
      <c r="R480" s="205"/>
    </row>
    <row r="481" spans="1:18" s="32" customFormat="1" x14ac:dyDescent="0.25">
      <c r="A481" s="36"/>
      <c r="B481" s="52" t="s">
        <v>332</v>
      </c>
      <c r="C481" s="36">
        <v>4</v>
      </c>
      <c r="D481" s="56">
        <v>19.755499999999998</v>
      </c>
      <c r="E481" s="84">
        <v>1640</v>
      </c>
      <c r="F481" s="143">
        <v>2762129.4</v>
      </c>
      <c r="G481" s="42">
        <v>100</v>
      </c>
      <c r="H481" s="51">
        <f t="shared" si="86"/>
        <v>2762129.4</v>
      </c>
      <c r="I481" s="51">
        <f t="shared" si="82"/>
        <v>0</v>
      </c>
      <c r="J481" s="51">
        <f t="shared" si="83"/>
        <v>1684.2252439024389</v>
      </c>
      <c r="K481" s="51">
        <f t="shared" si="84"/>
        <v>-784.85615185228448</v>
      </c>
      <c r="L481" s="51">
        <f t="shared" si="85"/>
        <v>265152.40488416323</v>
      </c>
      <c r="M481" s="51"/>
      <c r="N481" s="203">
        <f t="shared" si="81"/>
        <v>265152.40488416323</v>
      </c>
      <c r="O481" s="34"/>
      <c r="Q481" s="205"/>
      <c r="R481" s="205"/>
    </row>
    <row r="482" spans="1:18" s="32" customFormat="1" x14ac:dyDescent="0.25">
      <c r="A482" s="36"/>
      <c r="B482" s="52" t="s">
        <v>333</v>
      </c>
      <c r="C482" s="36">
        <v>4</v>
      </c>
      <c r="D482" s="56">
        <v>31.557099999999998</v>
      </c>
      <c r="E482" s="84">
        <v>825</v>
      </c>
      <c r="F482" s="143">
        <v>199589.2</v>
      </c>
      <c r="G482" s="42">
        <v>100</v>
      </c>
      <c r="H482" s="51">
        <f t="shared" si="86"/>
        <v>199589.2</v>
      </c>
      <c r="I482" s="51">
        <f t="shared" si="82"/>
        <v>0</v>
      </c>
      <c r="J482" s="51">
        <f t="shared" si="83"/>
        <v>241.92630303030305</v>
      </c>
      <c r="K482" s="51">
        <f t="shared" si="84"/>
        <v>657.44278901985138</v>
      </c>
      <c r="L482" s="51">
        <f t="shared" si="85"/>
        <v>995531.46333327063</v>
      </c>
      <c r="M482" s="51"/>
      <c r="N482" s="203">
        <f t="shared" si="81"/>
        <v>995531.46333327063</v>
      </c>
      <c r="O482" s="34"/>
      <c r="Q482" s="205"/>
      <c r="R482" s="205"/>
    </row>
    <row r="483" spans="1:18" s="32" customFormat="1" x14ac:dyDescent="0.25">
      <c r="A483" s="36"/>
      <c r="B483" s="52" t="s">
        <v>334</v>
      </c>
      <c r="C483" s="36">
        <v>4</v>
      </c>
      <c r="D483" s="56">
        <v>3.6592000000000002</v>
      </c>
      <c r="E483" s="84">
        <v>1827</v>
      </c>
      <c r="F483" s="143">
        <v>1840961.5</v>
      </c>
      <c r="G483" s="42">
        <v>100</v>
      </c>
      <c r="H483" s="51">
        <f t="shared" si="86"/>
        <v>1840961.5</v>
      </c>
      <c r="I483" s="51">
        <f t="shared" si="82"/>
        <v>0</v>
      </c>
      <c r="J483" s="51">
        <f t="shared" si="83"/>
        <v>1007.6417624521073</v>
      </c>
      <c r="K483" s="51">
        <f t="shared" si="84"/>
        <v>-108.27267040195284</v>
      </c>
      <c r="L483" s="51">
        <f t="shared" si="85"/>
        <v>233590.41767565956</v>
      </c>
      <c r="M483" s="51"/>
      <c r="N483" s="203">
        <f t="shared" si="81"/>
        <v>233590.41767565956</v>
      </c>
      <c r="O483" s="34"/>
      <c r="Q483" s="205"/>
      <c r="R483" s="205"/>
    </row>
    <row r="484" spans="1:18" s="32" customFormat="1" x14ac:dyDescent="0.25">
      <c r="A484" s="36"/>
      <c r="B484" s="52" t="s">
        <v>335</v>
      </c>
      <c r="C484" s="36">
        <v>4</v>
      </c>
      <c r="D484" s="56">
        <v>3.3653</v>
      </c>
      <c r="E484" s="84">
        <v>1894</v>
      </c>
      <c r="F484" s="143">
        <v>597473.69999999995</v>
      </c>
      <c r="G484" s="42">
        <v>100</v>
      </c>
      <c r="H484" s="51">
        <f t="shared" si="86"/>
        <v>597473.69999999995</v>
      </c>
      <c r="I484" s="51">
        <f t="shared" si="82"/>
        <v>0</v>
      </c>
      <c r="J484" s="51">
        <f t="shared" si="83"/>
        <v>315.45601900739172</v>
      </c>
      <c r="K484" s="51">
        <f t="shared" si="84"/>
        <v>583.91307304276279</v>
      </c>
      <c r="L484" s="51">
        <f t="shared" si="85"/>
        <v>941771.41288503702</v>
      </c>
      <c r="M484" s="51"/>
      <c r="N484" s="203">
        <f t="shared" si="81"/>
        <v>941771.41288503702</v>
      </c>
      <c r="O484" s="34"/>
      <c r="Q484" s="205"/>
      <c r="R484" s="205"/>
    </row>
    <row r="485" spans="1:18" s="32" customFormat="1" x14ac:dyDescent="0.25">
      <c r="A485" s="36"/>
      <c r="B485" s="52" t="s">
        <v>336</v>
      </c>
      <c r="C485" s="36">
        <v>4</v>
      </c>
      <c r="D485" s="56">
        <v>13.880999999999998</v>
      </c>
      <c r="E485" s="84">
        <v>964</v>
      </c>
      <c r="F485" s="143">
        <v>213410.5</v>
      </c>
      <c r="G485" s="42">
        <v>100</v>
      </c>
      <c r="H485" s="51">
        <f t="shared" si="86"/>
        <v>213410.5</v>
      </c>
      <c r="I485" s="51">
        <f t="shared" si="82"/>
        <v>0</v>
      </c>
      <c r="J485" s="51">
        <f t="shared" si="83"/>
        <v>221.38018672199169</v>
      </c>
      <c r="K485" s="51">
        <f t="shared" si="84"/>
        <v>677.98890532816279</v>
      </c>
      <c r="L485" s="51">
        <f t="shared" si="85"/>
        <v>977503.77623345121</v>
      </c>
      <c r="M485" s="51"/>
      <c r="N485" s="203">
        <f t="shared" si="81"/>
        <v>977503.77623345121</v>
      </c>
      <c r="O485" s="34"/>
      <c r="Q485" s="205"/>
      <c r="R485" s="205"/>
    </row>
    <row r="486" spans="1:18" s="32" customFormat="1" x14ac:dyDescent="0.25">
      <c r="A486" s="36"/>
      <c r="B486" s="52" t="s">
        <v>337</v>
      </c>
      <c r="C486" s="36">
        <v>4</v>
      </c>
      <c r="D486" s="56">
        <v>30.09</v>
      </c>
      <c r="E486" s="84">
        <v>965</v>
      </c>
      <c r="F486" s="143">
        <v>313044.8</v>
      </c>
      <c r="G486" s="42">
        <v>100</v>
      </c>
      <c r="H486" s="51">
        <f t="shared" si="86"/>
        <v>313044.8</v>
      </c>
      <c r="I486" s="51">
        <f t="shared" si="82"/>
        <v>0</v>
      </c>
      <c r="J486" s="51">
        <f t="shared" si="83"/>
        <v>324.3987564766839</v>
      </c>
      <c r="K486" s="51">
        <f t="shared" si="84"/>
        <v>574.97033557347049</v>
      </c>
      <c r="L486" s="51">
        <f t="shared" si="85"/>
        <v>908527.95030984469</v>
      </c>
      <c r="M486" s="51"/>
      <c r="N486" s="203">
        <f t="shared" si="81"/>
        <v>908527.95030984469</v>
      </c>
      <c r="O486" s="34"/>
      <c r="Q486" s="205"/>
      <c r="R486" s="205"/>
    </row>
    <row r="487" spans="1:18" s="32" customFormat="1" x14ac:dyDescent="0.25">
      <c r="A487" s="36"/>
      <c r="B487" s="52" t="s">
        <v>338</v>
      </c>
      <c r="C487" s="36">
        <v>4</v>
      </c>
      <c r="D487" s="56">
        <v>55.488399999999999</v>
      </c>
      <c r="E487" s="84">
        <v>2815</v>
      </c>
      <c r="F487" s="143">
        <v>496339.4</v>
      </c>
      <c r="G487" s="42">
        <v>100</v>
      </c>
      <c r="H487" s="51">
        <f t="shared" si="86"/>
        <v>496339.4</v>
      </c>
      <c r="I487" s="51">
        <f t="shared" si="82"/>
        <v>0</v>
      </c>
      <c r="J487" s="51">
        <f t="shared" si="83"/>
        <v>176.3195026642984</v>
      </c>
      <c r="K487" s="51">
        <f t="shared" si="84"/>
        <v>723.04958938585605</v>
      </c>
      <c r="L487" s="51">
        <f t="shared" si="85"/>
        <v>1395904.2020141147</v>
      </c>
      <c r="M487" s="51"/>
      <c r="N487" s="203">
        <f t="shared" si="81"/>
        <v>1395904.2020141147</v>
      </c>
      <c r="O487" s="34"/>
      <c r="Q487" s="205"/>
      <c r="R487" s="205"/>
    </row>
    <row r="488" spans="1:18" s="32" customFormat="1" x14ac:dyDescent="0.25">
      <c r="A488" s="36"/>
      <c r="B488" s="52" t="s">
        <v>339</v>
      </c>
      <c r="C488" s="36">
        <v>4</v>
      </c>
      <c r="D488" s="56">
        <v>30.717099999999999</v>
      </c>
      <c r="E488" s="84">
        <v>1766</v>
      </c>
      <c r="F488" s="143">
        <v>1363103.9</v>
      </c>
      <c r="G488" s="42">
        <v>100</v>
      </c>
      <c r="H488" s="51">
        <f t="shared" si="86"/>
        <v>1363103.9</v>
      </c>
      <c r="I488" s="51">
        <f t="shared" si="82"/>
        <v>0</v>
      </c>
      <c r="J488" s="51">
        <f t="shared" si="83"/>
        <v>771.85951302378248</v>
      </c>
      <c r="K488" s="51">
        <f t="shared" si="84"/>
        <v>127.50957902637197</v>
      </c>
      <c r="L488" s="51">
        <f t="shared" si="85"/>
        <v>470419.16842052247</v>
      </c>
      <c r="M488" s="51"/>
      <c r="N488" s="203">
        <f t="shared" si="81"/>
        <v>470419.16842052247</v>
      </c>
      <c r="O488" s="34"/>
      <c r="Q488" s="205"/>
      <c r="R488" s="205"/>
    </row>
    <row r="489" spans="1:18" s="32" customFormat="1" x14ac:dyDescent="0.25">
      <c r="A489" s="36"/>
      <c r="B489" s="52" t="s">
        <v>340</v>
      </c>
      <c r="C489" s="36">
        <v>4</v>
      </c>
      <c r="D489" s="56">
        <v>26.287699999999997</v>
      </c>
      <c r="E489" s="84">
        <v>1587</v>
      </c>
      <c r="F489" s="143">
        <v>576564.4</v>
      </c>
      <c r="G489" s="42">
        <v>100</v>
      </c>
      <c r="H489" s="51">
        <f t="shared" si="86"/>
        <v>576564.4</v>
      </c>
      <c r="I489" s="51">
        <f t="shared" si="82"/>
        <v>0</v>
      </c>
      <c r="J489" s="51">
        <f t="shared" si="83"/>
        <v>363.30459987397609</v>
      </c>
      <c r="K489" s="51">
        <f t="shared" si="84"/>
        <v>536.06449217617842</v>
      </c>
      <c r="L489" s="51">
        <f t="shared" si="85"/>
        <v>924341.48850428255</v>
      </c>
      <c r="M489" s="51"/>
      <c r="N489" s="203">
        <f t="shared" si="81"/>
        <v>924341.48850428255</v>
      </c>
      <c r="O489" s="34"/>
      <c r="Q489" s="205"/>
      <c r="R489" s="205"/>
    </row>
    <row r="490" spans="1:18" s="32" customFormat="1" x14ac:dyDescent="0.25">
      <c r="A490" s="36"/>
      <c r="B490" s="52" t="s">
        <v>341</v>
      </c>
      <c r="C490" s="36">
        <v>4</v>
      </c>
      <c r="D490" s="56">
        <v>25.453600000000002</v>
      </c>
      <c r="E490" s="84">
        <v>1291</v>
      </c>
      <c r="F490" s="143">
        <v>270103.90000000002</v>
      </c>
      <c r="G490" s="42">
        <v>100</v>
      </c>
      <c r="H490" s="51">
        <f t="shared" si="86"/>
        <v>270103.90000000002</v>
      </c>
      <c r="I490" s="51">
        <f t="shared" si="82"/>
        <v>0</v>
      </c>
      <c r="J490" s="51">
        <f t="shared" si="83"/>
        <v>209.22068164213789</v>
      </c>
      <c r="K490" s="51">
        <f t="shared" si="84"/>
        <v>690.14841040801662</v>
      </c>
      <c r="L490" s="51">
        <f t="shared" si="85"/>
        <v>1070679.9095890983</v>
      </c>
      <c r="M490" s="51"/>
      <c r="N490" s="203">
        <f t="shared" si="81"/>
        <v>1070679.9095890983</v>
      </c>
      <c r="O490" s="34"/>
      <c r="Q490" s="205"/>
      <c r="R490" s="205"/>
    </row>
    <row r="491" spans="1:18" s="32" customFormat="1" x14ac:dyDescent="0.25">
      <c r="A491" s="36"/>
      <c r="B491" s="52" t="s">
        <v>342</v>
      </c>
      <c r="C491" s="36">
        <v>4</v>
      </c>
      <c r="D491" s="56">
        <v>29.825800000000001</v>
      </c>
      <c r="E491" s="84">
        <v>2121</v>
      </c>
      <c r="F491" s="143">
        <v>487774.1</v>
      </c>
      <c r="G491" s="42">
        <v>100</v>
      </c>
      <c r="H491" s="51">
        <f t="shared" si="86"/>
        <v>487774.1</v>
      </c>
      <c r="I491" s="51">
        <f t="shared" si="82"/>
        <v>0</v>
      </c>
      <c r="J491" s="51">
        <f t="shared" si="83"/>
        <v>229.97364450730785</v>
      </c>
      <c r="K491" s="51">
        <f t="shared" si="84"/>
        <v>669.39544754284657</v>
      </c>
      <c r="L491" s="51">
        <f t="shared" si="85"/>
        <v>1161009.1248465623</v>
      </c>
      <c r="M491" s="51"/>
      <c r="N491" s="203">
        <f t="shared" si="81"/>
        <v>1161009.1248465623</v>
      </c>
      <c r="O491" s="34"/>
      <c r="Q491" s="205"/>
      <c r="R491" s="205"/>
    </row>
    <row r="492" spans="1:18" s="32" customFormat="1" x14ac:dyDescent="0.25">
      <c r="A492" s="36"/>
      <c r="B492" s="52" t="s">
        <v>789</v>
      </c>
      <c r="C492" s="36">
        <v>4</v>
      </c>
      <c r="D492" s="56">
        <v>33.023499999999999</v>
      </c>
      <c r="E492" s="84">
        <v>2555</v>
      </c>
      <c r="F492" s="143">
        <v>876429.1</v>
      </c>
      <c r="G492" s="42">
        <v>100</v>
      </c>
      <c r="H492" s="51">
        <f t="shared" si="86"/>
        <v>876429.1</v>
      </c>
      <c r="I492" s="51">
        <f t="shared" si="82"/>
        <v>0</v>
      </c>
      <c r="J492" s="51">
        <f t="shared" si="83"/>
        <v>343.02508806262227</v>
      </c>
      <c r="K492" s="51">
        <f t="shared" si="84"/>
        <v>556.34400398753223</v>
      </c>
      <c r="L492" s="51">
        <f t="shared" si="85"/>
        <v>1088608.3044629216</v>
      </c>
      <c r="M492" s="51"/>
      <c r="N492" s="203">
        <f t="shared" si="81"/>
        <v>1088608.3044629216</v>
      </c>
      <c r="O492" s="34"/>
      <c r="Q492" s="205"/>
      <c r="R492" s="205"/>
    </row>
    <row r="493" spans="1:18" s="32" customFormat="1" x14ac:dyDescent="0.25">
      <c r="A493" s="36"/>
      <c r="B493" s="52" t="s">
        <v>343</v>
      </c>
      <c r="C493" s="36">
        <v>4</v>
      </c>
      <c r="D493" s="56">
        <v>30.994699999999998</v>
      </c>
      <c r="E493" s="84">
        <v>1150</v>
      </c>
      <c r="F493" s="143">
        <v>307983.5</v>
      </c>
      <c r="G493" s="42">
        <v>100</v>
      </c>
      <c r="H493" s="51">
        <f t="shared" si="86"/>
        <v>307983.5</v>
      </c>
      <c r="I493" s="51">
        <f t="shared" si="82"/>
        <v>0</v>
      </c>
      <c r="J493" s="51">
        <f t="shared" si="83"/>
        <v>267.81173913043477</v>
      </c>
      <c r="K493" s="51">
        <f t="shared" si="84"/>
        <v>631.55735291971973</v>
      </c>
      <c r="L493" s="51">
        <f t="shared" si="85"/>
        <v>1001919.4419281336</v>
      </c>
      <c r="M493" s="51"/>
      <c r="N493" s="203">
        <f t="shared" si="81"/>
        <v>1001919.4419281336</v>
      </c>
      <c r="O493" s="34"/>
      <c r="Q493" s="205"/>
      <c r="R493" s="205"/>
    </row>
    <row r="494" spans="1:18" s="32" customFormat="1" x14ac:dyDescent="0.25">
      <c r="A494" s="36"/>
      <c r="B494" s="52" t="s">
        <v>344</v>
      </c>
      <c r="C494" s="36">
        <v>4</v>
      </c>
      <c r="D494" s="56">
        <v>35.313499999999998</v>
      </c>
      <c r="E494" s="84">
        <v>2285</v>
      </c>
      <c r="F494" s="143">
        <v>605432.1</v>
      </c>
      <c r="G494" s="42">
        <v>100</v>
      </c>
      <c r="H494" s="51">
        <f t="shared" si="86"/>
        <v>605432.1</v>
      </c>
      <c r="I494" s="51">
        <f t="shared" si="82"/>
        <v>0</v>
      </c>
      <c r="J494" s="51">
        <f t="shared" si="83"/>
        <v>264.95934354485775</v>
      </c>
      <c r="K494" s="51">
        <f t="shared" si="84"/>
        <v>634.40974850529665</v>
      </c>
      <c r="L494" s="51">
        <f t="shared" si="85"/>
        <v>1157348.200266304</v>
      </c>
      <c r="M494" s="51"/>
      <c r="N494" s="203">
        <f t="shared" si="81"/>
        <v>1157348.200266304</v>
      </c>
      <c r="O494" s="34"/>
      <c r="Q494" s="205"/>
      <c r="R494" s="205"/>
    </row>
    <row r="495" spans="1:18" s="32" customFormat="1" x14ac:dyDescent="0.25">
      <c r="A495" s="36"/>
      <c r="B495" s="52" t="s">
        <v>143</v>
      </c>
      <c r="C495" s="36">
        <v>4</v>
      </c>
      <c r="D495" s="56">
        <v>21.177500000000002</v>
      </c>
      <c r="E495" s="84">
        <v>1083</v>
      </c>
      <c r="F495" s="143">
        <v>217395.4</v>
      </c>
      <c r="G495" s="42">
        <v>100</v>
      </c>
      <c r="H495" s="51">
        <f t="shared" si="86"/>
        <v>217395.4</v>
      </c>
      <c r="I495" s="51">
        <f t="shared" si="82"/>
        <v>0</v>
      </c>
      <c r="J495" s="51">
        <f t="shared" si="83"/>
        <v>200.73444136657432</v>
      </c>
      <c r="K495" s="51">
        <f t="shared" si="84"/>
        <v>698.63465068358016</v>
      </c>
      <c r="L495" s="51">
        <f t="shared" si="85"/>
        <v>1041276.7477129952</v>
      </c>
      <c r="M495" s="51"/>
      <c r="N495" s="203">
        <f t="shared" si="81"/>
        <v>1041276.7477129952</v>
      </c>
      <c r="O495" s="34"/>
      <c r="Q495" s="205"/>
      <c r="R495" s="205"/>
    </row>
    <row r="496" spans="1:18" s="32" customFormat="1" x14ac:dyDescent="0.25">
      <c r="A496" s="36"/>
      <c r="B496" s="52" t="s">
        <v>790</v>
      </c>
      <c r="C496" s="36">
        <v>4</v>
      </c>
      <c r="D496" s="56">
        <v>3.9474999999999998</v>
      </c>
      <c r="E496" s="84">
        <v>908</v>
      </c>
      <c r="F496" s="143">
        <v>548773</v>
      </c>
      <c r="G496" s="42">
        <v>100</v>
      </c>
      <c r="H496" s="51">
        <f t="shared" si="86"/>
        <v>548773</v>
      </c>
      <c r="I496" s="51">
        <f t="shared" si="82"/>
        <v>0</v>
      </c>
      <c r="J496" s="51">
        <f t="shared" si="83"/>
        <v>604.3755506607929</v>
      </c>
      <c r="K496" s="51">
        <f t="shared" si="84"/>
        <v>294.99354138936155</v>
      </c>
      <c r="L496" s="51">
        <f t="shared" si="85"/>
        <v>477436.3297166992</v>
      </c>
      <c r="M496" s="51"/>
      <c r="N496" s="203">
        <f t="shared" si="81"/>
        <v>477436.3297166992</v>
      </c>
      <c r="O496" s="34"/>
      <c r="Q496" s="205"/>
      <c r="R496" s="205"/>
    </row>
    <row r="497" spans="1:18" s="32" customFormat="1" x14ac:dyDescent="0.25">
      <c r="A497" s="36"/>
      <c r="B497" s="52" t="s">
        <v>345</v>
      </c>
      <c r="C497" s="36">
        <v>4</v>
      </c>
      <c r="D497" s="56">
        <v>27.792899999999999</v>
      </c>
      <c r="E497" s="84">
        <v>1175</v>
      </c>
      <c r="F497" s="143">
        <v>236312.3</v>
      </c>
      <c r="G497" s="42">
        <v>100</v>
      </c>
      <c r="H497" s="51">
        <f t="shared" si="86"/>
        <v>236312.3</v>
      </c>
      <c r="I497" s="51">
        <f t="shared" si="82"/>
        <v>0</v>
      </c>
      <c r="J497" s="51">
        <f t="shared" si="83"/>
        <v>201.11685106382978</v>
      </c>
      <c r="K497" s="51">
        <f t="shared" si="84"/>
        <v>698.25224098632464</v>
      </c>
      <c r="L497" s="51">
        <f t="shared" si="85"/>
        <v>1074239.1640952833</v>
      </c>
      <c r="M497" s="51"/>
      <c r="N497" s="203">
        <f t="shared" si="81"/>
        <v>1074239.1640952833</v>
      </c>
      <c r="O497" s="34"/>
      <c r="Q497" s="205"/>
      <c r="R497" s="205"/>
    </row>
    <row r="498" spans="1:18" s="32" customFormat="1" x14ac:dyDescent="0.25">
      <c r="A498" s="36"/>
      <c r="B498" s="52" t="s">
        <v>791</v>
      </c>
      <c r="C498" s="36">
        <v>4</v>
      </c>
      <c r="D498" s="56">
        <v>28.8416</v>
      </c>
      <c r="E498" s="84">
        <v>2915</v>
      </c>
      <c r="F498" s="143">
        <v>2153971.9</v>
      </c>
      <c r="G498" s="42">
        <v>100</v>
      </c>
      <c r="H498" s="51">
        <f t="shared" si="86"/>
        <v>2153971.9</v>
      </c>
      <c r="I498" s="51">
        <f t="shared" si="82"/>
        <v>0</v>
      </c>
      <c r="J498" s="51">
        <f t="shared" si="83"/>
        <v>738.92689536878208</v>
      </c>
      <c r="K498" s="51">
        <f t="shared" si="84"/>
        <v>160.44219668137237</v>
      </c>
      <c r="L498" s="51">
        <f t="shared" si="85"/>
        <v>642797.02092484897</v>
      </c>
      <c r="M498" s="51"/>
      <c r="N498" s="203">
        <f t="shared" si="81"/>
        <v>642797.02092484897</v>
      </c>
      <c r="O498" s="34"/>
      <c r="Q498" s="205"/>
      <c r="R498" s="205"/>
    </row>
    <row r="499" spans="1:18" s="32" customFormat="1" x14ac:dyDescent="0.25">
      <c r="A499" s="36"/>
      <c r="B499" s="52" t="s">
        <v>792</v>
      </c>
      <c r="C499" s="36">
        <v>4</v>
      </c>
      <c r="D499" s="56">
        <v>24.596599999999999</v>
      </c>
      <c r="E499" s="84">
        <v>963</v>
      </c>
      <c r="F499" s="143">
        <v>166770.9</v>
      </c>
      <c r="G499" s="42">
        <v>100</v>
      </c>
      <c r="H499" s="51">
        <f t="shared" si="86"/>
        <v>166770.9</v>
      </c>
      <c r="I499" s="51">
        <f t="shared" si="82"/>
        <v>0</v>
      </c>
      <c r="J499" s="51">
        <f t="shared" si="83"/>
        <v>173.17850467289719</v>
      </c>
      <c r="K499" s="51">
        <f t="shared" si="84"/>
        <v>726.19058737725732</v>
      </c>
      <c r="L499" s="51">
        <f t="shared" si="85"/>
        <v>1071342.6831113265</v>
      </c>
      <c r="M499" s="51"/>
      <c r="N499" s="203">
        <f t="shared" si="81"/>
        <v>1071342.6831113265</v>
      </c>
      <c r="O499" s="34"/>
      <c r="Q499" s="205"/>
      <c r="R499" s="205"/>
    </row>
    <row r="500" spans="1:18" s="32" customFormat="1" x14ac:dyDescent="0.25">
      <c r="A500" s="36"/>
      <c r="B500" s="52" t="s">
        <v>346</v>
      </c>
      <c r="C500" s="36">
        <v>4</v>
      </c>
      <c r="D500" s="56">
        <v>21.978000000000002</v>
      </c>
      <c r="E500" s="84">
        <v>1618</v>
      </c>
      <c r="F500" s="143">
        <v>297517.3</v>
      </c>
      <c r="G500" s="42">
        <v>100</v>
      </c>
      <c r="H500" s="51">
        <f t="shared" si="86"/>
        <v>297517.3</v>
      </c>
      <c r="I500" s="51">
        <f t="shared" si="82"/>
        <v>0</v>
      </c>
      <c r="J500" s="51">
        <f t="shared" si="83"/>
        <v>183.87966625463534</v>
      </c>
      <c r="K500" s="51">
        <f t="shared" si="84"/>
        <v>715.48942579551908</v>
      </c>
      <c r="L500" s="51">
        <f t="shared" si="85"/>
        <v>1129002.3656014551</v>
      </c>
      <c r="M500" s="51"/>
      <c r="N500" s="203">
        <f t="shared" si="81"/>
        <v>1129002.3656014551</v>
      </c>
      <c r="O500" s="34"/>
      <c r="Q500" s="205"/>
      <c r="R500" s="205"/>
    </row>
    <row r="501" spans="1:18" s="32" customFormat="1" x14ac:dyDescent="0.25">
      <c r="A501" s="36"/>
      <c r="B501" s="52" t="s">
        <v>347</v>
      </c>
      <c r="C501" s="36">
        <v>4</v>
      </c>
      <c r="D501" s="56">
        <v>14.0153</v>
      </c>
      <c r="E501" s="84">
        <v>792</v>
      </c>
      <c r="F501" s="143">
        <v>198272.4</v>
      </c>
      <c r="G501" s="42">
        <v>100</v>
      </c>
      <c r="H501" s="51">
        <f t="shared" si="86"/>
        <v>198272.4</v>
      </c>
      <c r="I501" s="51">
        <f t="shared" si="82"/>
        <v>0</v>
      </c>
      <c r="J501" s="51">
        <f t="shared" si="83"/>
        <v>250.34393939393939</v>
      </c>
      <c r="K501" s="51">
        <f t="shared" si="84"/>
        <v>649.02515265621503</v>
      </c>
      <c r="L501" s="51">
        <f t="shared" si="85"/>
        <v>922350.85732851003</v>
      </c>
      <c r="M501" s="51"/>
      <c r="N501" s="203">
        <f t="shared" si="81"/>
        <v>922350.85732851003</v>
      </c>
      <c r="O501" s="34"/>
      <c r="Q501" s="205"/>
      <c r="R501" s="205"/>
    </row>
    <row r="502" spans="1:18" s="32" customFormat="1" x14ac:dyDescent="0.25">
      <c r="A502" s="36"/>
      <c r="B502" s="4"/>
      <c r="C502" s="4"/>
      <c r="D502" s="56">
        <v>0</v>
      </c>
      <c r="E502" s="86"/>
      <c r="F502" s="33"/>
      <c r="G502" s="42"/>
      <c r="H502" s="43"/>
      <c r="I502" s="51"/>
      <c r="J502" s="51"/>
      <c r="K502" s="51"/>
      <c r="L502" s="51"/>
      <c r="M502" s="51"/>
      <c r="N502" s="203"/>
      <c r="O502" s="34"/>
      <c r="Q502" s="205"/>
      <c r="R502" s="205"/>
    </row>
    <row r="503" spans="1:18" s="32" customFormat="1" x14ac:dyDescent="0.25">
      <c r="A503" s="31" t="s">
        <v>348</v>
      </c>
      <c r="B503" s="44" t="s">
        <v>2</v>
      </c>
      <c r="C503" s="45"/>
      <c r="D503" s="3">
        <v>754.17770000000007</v>
      </c>
      <c r="E503" s="87">
        <f>E504</f>
        <v>53455</v>
      </c>
      <c r="F503" s="38"/>
      <c r="G503" s="42"/>
      <c r="H503" s="38">
        <f>H505</f>
        <v>3649814.75</v>
      </c>
      <c r="I503" s="38">
        <f>I505</f>
        <v>-3649814.75</v>
      </c>
      <c r="J503" s="51"/>
      <c r="K503" s="51"/>
      <c r="L503" s="51"/>
      <c r="M503" s="47">
        <f>M505</f>
        <v>29501824.582150392</v>
      </c>
      <c r="N503" s="201">
        <f t="shared" si="81"/>
        <v>29501824.582150392</v>
      </c>
      <c r="O503" s="34"/>
      <c r="Q503" s="205"/>
      <c r="R503" s="205"/>
    </row>
    <row r="504" spans="1:18" s="32" customFormat="1" x14ac:dyDescent="0.25">
      <c r="A504" s="31" t="s">
        <v>348</v>
      </c>
      <c r="B504" s="44" t="s">
        <v>3</v>
      </c>
      <c r="C504" s="45"/>
      <c r="D504" s="3">
        <v>754.17770000000007</v>
      </c>
      <c r="E504" s="87">
        <f>SUM(E506:E524)</f>
        <v>53455</v>
      </c>
      <c r="F504" s="38">
        <f>SUM(F506:F524)</f>
        <v>27542236.500000004</v>
      </c>
      <c r="G504" s="42"/>
      <c r="H504" s="38">
        <f>SUM(H506:H524)</f>
        <v>20242607</v>
      </c>
      <c r="I504" s="38">
        <f>SUM(I506:I524)</f>
        <v>7299629.5</v>
      </c>
      <c r="J504" s="51"/>
      <c r="K504" s="51"/>
      <c r="L504" s="38">
        <f>SUM(L506:L524)</f>
        <v>22155045.912739791</v>
      </c>
      <c r="M504" s="51"/>
      <c r="N504" s="201">
        <f t="shared" si="81"/>
        <v>22155045.912739791</v>
      </c>
      <c r="O504" s="34"/>
      <c r="Q504" s="205"/>
      <c r="R504" s="205"/>
    </row>
    <row r="505" spans="1:18" s="32" customFormat="1" x14ac:dyDescent="0.25">
      <c r="A505" s="36"/>
      <c r="B505" s="52" t="s">
        <v>26</v>
      </c>
      <c r="C505" s="36">
        <v>2</v>
      </c>
      <c r="D505" s="56">
        <v>0</v>
      </c>
      <c r="E505" s="90"/>
      <c r="F505" s="51"/>
      <c r="G505" s="42">
        <v>25</v>
      </c>
      <c r="H505" s="51">
        <f>F516*G505/100</f>
        <v>3649814.75</v>
      </c>
      <c r="I505" s="51">
        <f t="shared" si="82"/>
        <v>-3649814.75</v>
      </c>
      <c r="J505" s="51"/>
      <c r="K505" s="51"/>
      <c r="L505" s="51"/>
      <c r="M505" s="51">
        <f>($L$7*$L$8*E503/$L$10)+($L$7*$L$9*D503/$L$11)</f>
        <v>29501824.582150392</v>
      </c>
      <c r="N505" s="203">
        <f t="shared" si="81"/>
        <v>29501824.582150392</v>
      </c>
      <c r="O505" s="34"/>
      <c r="Q505" s="205"/>
      <c r="R505" s="205"/>
    </row>
    <row r="506" spans="1:18" s="32" customFormat="1" x14ac:dyDescent="0.25">
      <c r="A506" s="36"/>
      <c r="B506" s="52" t="s">
        <v>349</v>
      </c>
      <c r="C506" s="36">
        <v>4</v>
      </c>
      <c r="D506" s="56">
        <v>77.823599999999999</v>
      </c>
      <c r="E506" s="84">
        <v>4952</v>
      </c>
      <c r="F506" s="144">
        <v>1709688.4</v>
      </c>
      <c r="G506" s="42">
        <v>100</v>
      </c>
      <c r="H506" s="51">
        <f>F506*G506/100</f>
        <v>1709688.4</v>
      </c>
      <c r="I506" s="51">
        <f t="shared" si="82"/>
        <v>0</v>
      </c>
      <c r="J506" s="51">
        <f t="shared" ref="J506:J524" si="87">F506/E506</f>
        <v>345.25210016155086</v>
      </c>
      <c r="K506" s="51">
        <f t="shared" ref="K506:K524" si="88">$J$11*$J$19-J506</f>
        <v>554.11699188860359</v>
      </c>
      <c r="L506" s="51">
        <f t="shared" ref="L506:L524" si="89">IF(K506&gt;0,$J$7*$J$8*(K506/$K$19),0)+$J$7*$J$9*(E506/$E$19)+$J$7*$J$10*(D506/$D$19)</f>
        <v>1527112.4545299413</v>
      </c>
      <c r="M506" s="51"/>
      <c r="N506" s="203">
        <f t="shared" si="81"/>
        <v>1527112.4545299413</v>
      </c>
      <c r="O506" s="34"/>
      <c r="Q506" s="205"/>
      <c r="R506" s="205"/>
    </row>
    <row r="507" spans="1:18" s="32" customFormat="1" x14ac:dyDescent="0.25">
      <c r="A507" s="36"/>
      <c r="B507" s="52" t="s">
        <v>350</v>
      </c>
      <c r="C507" s="36">
        <v>4</v>
      </c>
      <c r="D507" s="56">
        <v>26.140100000000004</v>
      </c>
      <c r="E507" s="84">
        <v>1501</v>
      </c>
      <c r="F507" s="144">
        <v>427565.2</v>
      </c>
      <c r="G507" s="42">
        <v>100</v>
      </c>
      <c r="H507" s="51">
        <f t="shared" ref="H507:H524" si="90">F507*G507/100</f>
        <v>427565.2</v>
      </c>
      <c r="I507" s="51">
        <f t="shared" si="82"/>
        <v>0</v>
      </c>
      <c r="J507" s="51">
        <f t="shared" si="87"/>
        <v>284.853564290473</v>
      </c>
      <c r="K507" s="51">
        <f t="shared" si="88"/>
        <v>614.51552775968139</v>
      </c>
      <c r="L507" s="51">
        <f t="shared" si="89"/>
        <v>1007618.703950782</v>
      </c>
      <c r="M507" s="51"/>
      <c r="N507" s="203">
        <f t="shared" si="81"/>
        <v>1007618.703950782</v>
      </c>
      <c r="O507" s="34"/>
      <c r="Q507" s="205"/>
      <c r="R507" s="205"/>
    </row>
    <row r="508" spans="1:18" s="32" customFormat="1" x14ac:dyDescent="0.25">
      <c r="A508" s="36"/>
      <c r="B508" s="52" t="s">
        <v>351</v>
      </c>
      <c r="C508" s="36">
        <v>4</v>
      </c>
      <c r="D508" s="56">
        <v>36.946100000000001</v>
      </c>
      <c r="E508" s="84">
        <v>1838</v>
      </c>
      <c r="F508" s="144">
        <v>529306.5</v>
      </c>
      <c r="G508" s="42">
        <v>100</v>
      </c>
      <c r="H508" s="51">
        <f t="shared" si="90"/>
        <v>529306.5</v>
      </c>
      <c r="I508" s="51">
        <f t="shared" si="82"/>
        <v>0</v>
      </c>
      <c r="J508" s="51">
        <f t="shared" si="87"/>
        <v>287.97959738846572</v>
      </c>
      <c r="K508" s="51">
        <f t="shared" si="88"/>
        <v>611.38949466168879</v>
      </c>
      <c r="L508" s="51">
        <f t="shared" si="89"/>
        <v>1081072.0701001354</v>
      </c>
      <c r="M508" s="51"/>
      <c r="N508" s="203">
        <f t="shared" si="81"/>
        <v>1081072.0701001354</v>
      </c>
      <c r="O508" s="34"/>
      <c r="Q508" s="205"/>
      <c r="R508" s="205"/>
    </row>
    <row r="509" spans="1:18" s="32" customFormat="1" x14ac:dyDescent="0.25">
      <c r="A509" s="36"/>
      <c r="B509" s="52" t="s">
        <v>352</v>
      </c>
      <c r="C509" s="36">
        <v>4</v>
      </c>
      <c r="D509" s="56">
        <v>50.619700000000009</v>
      </c>
      <c r="E509" s="84">
        <v>3150</v>
      </c>
      <c r="F509" s="144">
        <v>990548.8</v>
      </c>
      <c r="G509" s="42">
        <v>100</v>
      </c>
      <c r="H509" s="51">
        <f t="shared" si="90"/>
        <v>990548.8</v>
      </c>
      <c r="I509" s="51">
        <f t="shared" si="82"/>
        <v>0</v>
      </c>
      <c r="J509" s="51">
        <f t="shared" si="87"/>
        <v>314.4599365079365</v>
      </c>
      <c r="K509" s="51">
        <f t="shared" si="88"/>
        <v>584.90915554221795</v>
      </c>
      <c r="L509" s="51">
        <f t="shared" si="89"/>
        <v>1254225.0741931635</v>
      </c>
      <c r="M509" s="51"/>
      <c r="N509" s="203">
        <f t="shared" si="81"/>
        <v>1254225.0741931635</v>
      </c>
      <c r="O509" s="34"/>
      <c r="Q509" s="205"/>
      <c r="R509" s="205"/>
    </row>
    <row r="510" spans="1:18" s="32" customFormat="1" x14ac:dyDescent="0.25">
      <c r="A510" s="36"/>
      <c r="B510" s="52" t="s">
        <v>353</v>
      </c>
      <c r="C510" s="36">
        <v>4</v>
      </c>
      <c r="D510" s="56">
        <v>35.986699999999999</v>
      </c>
      <c r="E510" s="84">
        <v>2306</v>
      </c>
      <c r="F510" s="144">
        <v>1223677.8</v>
      </c>
      <c r="G510" s="42">
        <v>100</v>
      </c>
      <c r="H510" s="51">
        <f t="shared" si="90"/>
        <v>1223677.8</v>
      </c>
      <c r="I510" s="51">
        <f t="shared" si="82"/>
        <v>0</v>
      </c>
      <c r="J510" s="51">
        <f t="shared" si="87"/>
        <v>530.64952298352125</v>
      </c>
      <c r="K510" s="51">
        <f t="shared" si="88"/>
        <v>368.7195690666332</v>
      </c>
      <c r="L510" s="51">
        <f t="shared" si="89"/>
        <v>843166.33845332288</v>
      </c>
      <c r="M510" s="51"/>
      <c r="N510" s="203">
        <f t="shared" si="81"/>
        <v>843166.33845332288</v>
      </c>
      <c r="O510" s="34"/>
      <c r="Q510" s="205"/>
      <c r="R510" s="205"/>
    </row>
    <row r="511" spans="1:18" s="32" customFormat="1" x14ac:dyDescent="0.25">
      <c r="A511" s="36"/>
      <c r="B511" s="52" t="s">
        <v>354</v>
      </c>
      <c r="C511" s="36">
        <v>4</v>
      </c>
      <c r="D511" s="56">
        <v>52.303999999999995</v>
      </c>
      <c r="E511" s="84">
        <v>2601</v>
      </c>
      <c r="F511" s="144">
        <v>636372.4</v>
      </c>
      <c r="G511" s="42">
        <v>100</v>
      </c>
      <c r="H511" s="51">
        <f t="shared" si="90"/>
        <v>636372.4</v>
      </c>
      <c r="I511" s="51">
        <f t="shared" si="82"/>
        <v>0</v>
      </c>
      <c r="J511" s="51">
        <f t="shared" si="87"/>
        <v>244.66451364859671</v>
      </c>
      <c r="K511" s="51">
        <f t="shared" si="88"/>
        <v>654.70457840155768</v>
      </c>
      <c r="L511" s="51">
        <f t="shared" si="89"/>
        <v>1277206.0602864928</v>
      </c>
      <c r="M511" s="51"/>
      <c r="N511" s="203">
        <f t="shared" si="81"/>
        <v>1277206.0602864928</v>
      </c>
      <c r="O511" s="34"/>
      <c r="Q511" s="205"/>
      <c r="R511" s="205"/>
    </row>
    <row r="512" spans="1:18" s="32" customFormat="1" x14ac:dyDescent="0.25">
      <c r="A512" s="36"/>
      <c r="B512" s="52" t="s">
        <v>355</v>
      </c>
      <c r="C512" s="36">
        <v>4</v>
      </c>
      <c r="D512" s="56">
        <v>49.512799999999999</v>
      </c>
      <c r="E512" s="84">
        <v>3001</v>
      </c>
      <c r="F512" s="144">
        <v>666728.80000000005</v>
      </c>
      <c r="G512" s="42">
        <v>100</v>
      </c>
      <c r="H512" s="51">
        <f t="shared" si="90"/>
        <v>666728.80000000005</v>
      </c>
      <c r="I512" s="51">
        <f t="shared" si="82"/>
        <v>0</v>
      </c>
      <c r="J512" s="51">
        <f t="shared" si="87"/>
        <v>222.16887704098636</v>
      </c>
      <c r="K512" s="51">
        <f t="shared" si="88"/>
        <v>677.20021500916812</v>
      </c>
      <c r="L512" s="51">
        <f t="shared" si="89"/>
        <v>1343258.2267723528</v>
      </c>
      <c r="M512" s="51"/>
      <c r="N512" s="203">
        <f t="shared" si="81"/>
        <v>1343258.2267723528</v>
      </c>
      <c r="O512" s="34"/>
      <c r="Q512" s="205"/>
      <c r="R512" s="205"/>
    </row>
    <row r="513" spans="1:18" s="32" customFormat="1" x14ac:dyDescent="0.25">
      <c r="A513" s="36"/>
      <c r="B513" s="52" t="s">
        <v>356</v>
      </c>
      <c r="C513" s="36">
        <v>4</v>
      </c>
      <c r="D513" s="56">
        <v>29.011799999999997</v>
      </c>
      <c r="E513" s="84">
        <v>1783</v>
      </c>
      <c r="F513" s="144">
        <v>546952.30000000005</v>
      </c>
      <c r="G513" s="42">
        <v>100</v>
      </c>
      <c r="H513" s="51">
        <f t="shared" si="90"/>
        <v>546952.30000000005</v>
      </c>
      <c r="I513" s="51">
        <f t="shared" si="82"/>
        <v>0</v>
      </c>
      <c r="J513" s="51">
        <f t="shared" si="87"/>
        <v>306.75956253505331</v>
      </c>
      <c r="K513" s="51">
        <f t="shared" si="88"/>
        <v>592.60952951510114</v>
      </c>
      <c r="L513" s="51">
        <f t="shared" si="89"/>
        <v>1025142.1940050726</v>
      </c>
      <c r="M513" s="51"/>
      <c r="N513" s="203">
        <f t="shared" si="81"/>
        <v>1025142.1940050726</v>
      </c>
      <c r="O513" s="34"/>
      <c r="Q513" s="205"/>
      <c r="R513" s="205"/>
    </row>
    <row r="514" spans="1:18" s="32" customFormat="1" x14ac:dyDescent="0.25">
      <c r="A514" s="36"/>
      <c r="B514" s="52" t="s">
        <v>357</v>
      </c>
      <c r="C514" s="36">
        <v>4</v>
      </c>
      <c r="D514" s="56">
        <v>18.760599999999997</v>
      </c>
      <c r="E514" s="84">
        <v>734</v>
      </c>
      <c r="F514" s="144">
        <v>266909.09999999998</v>
      </c>
      <c r="G514" s="42">
        <v>100</v>
      </c>
      <c r="H514" s="51">
        <f t="shared" si="90"/>
        <v>266909.09999999998</v>
      </c>
      <c r="I514" s="51">
        <f t="shared" si="82"/>
        <v>0</v>
      </c>
      <c r="J514" s="51">
        <f t="shared" si="87"/>
        <v>363.63637602179836</v>
      </c>
      <c r="K514" s="51">
        <f t="shared" si="88"/>
        <v>535.73271602835609</v>
      </c>
      <c r="L514" s="51">
        <f t="shared" si="89"/>
        <v>795286.90610180504</v>
      </c>
      <c r="M514" s="51"/>
      <c r="N514" s="203">
        <f t="shared" ref="N514:N577" si="91">L514+M514</f>
        <v>795286.90610180504</v>
      </c>
      <c r="O514" s="34"/>
      <c r="Q514" s="205"/>
      <c r="R514" s="205"/>
    </row>
    <row r="515" spans="1:18" s="32" customFormat="1" x14ac:dyDescent="0.25">
      <c r="A515" s="36"/>
      <c r="B515" s="52" t="s">
        <v>358</v>
      </c>
      <c r="C515" s="36">
        <v>4</v>
      </c>
      <c r="D515" s="56">
        <v>35.272599999999997</v>
      </c>
      <c r="E515" s="84">
        <v>2928</v>
      </c>
      <c r="F515" s="144">
        <v>650285.30000000005</v>
      </c>
      <c r="G515" s="42">
        <v>100</v>
      </c>
      <c r="H515" s="51">
        <f t="shared" si="90"/>
        <v>650285.30000000005</v>
      </c>
      <c r="I515" s="51">
        <f t="shared" si="82"/>
        <v>0</v>
      </c>
      <c r="J515" s="51">
        <f t="shared" si="87"/>
        <v>222.09197404371585</v>
      </c>
      <c r="K515" s="51">
        <f t="shared" si="88"/>
        <v>677.27711800643863</v>
      </c>
      <c r="L515" s="51">
        <f t="shared" si="89"/>
        <v>1286551.135787732</v>
      </c>
      <c r="M515" s="51"/>
      <c r="N515" s="203">
        <f t="shared" si="91"/>
        <v>1286551.135787732</v>
      </c>
      <c r="O515" s="34"/>
      <c r="Q515" s="205"/>
      <c r="R515" s="205"/>
    </row>
    <row r="516" spans="1:18" s="32" customFormat="1" x14ac:dyDescent="0.25">
      <c r="A516" s="36"/>
      <c r="B516" s="52" t="s">
        <v>860</v>
      </c>
      <c r="C516" s="36">
        <v>3</v>
      </c>
      <c r="D516" s="56">
        <v>31.216999999999999</v>
      </c>
      <c r="E516" s="84">
        <v>9873</v>
      </c>
      <c r="F516" s="144">
        <v>14599259</v>
      </c>
      <c r="G516" s="42">
        <v>50</v>
      </c>
      <c r="H516" s="51">
        <f t="shared" si="90"/>
        <v>7299629.5</v>
      </c>
      <c r="I516" s="51">
        <f t="shared" ref="I516:I579" si="92">F516-H516</f>
        <v>7299629.5</v>
      </c>
      <c r="J516" s="51">
        <f t="shared" si="87"/>
        <v>1478.7054593335358</v>
      </c>
      <c r="K516" s="51">
        <f t="shared" si="88"/>
        <v>-579.33636728338138</v>
      </c>
      <c r="L516" s="51">
        <f t="shared" si="89"/>
        <v>1300846.4385806818</v>
      </c>
      <c r="M516" s="51"/>
      <c r="N516" s="203">
        <f t="shared" si="91"/>
        <v>1300846.4385806818</v>
      </c>
      <c r="O516" s="34"/>
      <c r="Q516" s="205"/>
      <c r="R516" s="205"/>
    </row>
    <row r="517" spans="1:18" s="32" customFormat="1" x14ac:dyDescent="0.25">
      <c r="A517" s="36"/>
      <c r="B517" s="52" t="s">
        <v>793</v>
      </c>
      <c r="C517" s="36">
        <v>4</v>
      </c>
      <c r="D517" s="56">
        <v>42.3553</v>
      </c>
      <c r="E517" s="84">
        <v>3433</v>
      </c>
      <c r="F517" s="144">
        <v>1048135.4</v>
      </c>
      <c r="G517" s="42">
        <v>100</v>
      </c>
      <c r="H517" s="51">
        <f t="shared" si="90"/>
        <v>1048135.4</v>
      </c>
      <c r="I517" s="51">
        <f t="shared" si="92"/>
        <v>0</v>
      </c>
      <c r="J517" s="51">
        <f t="shared" si="87"/>
        <v>305.31179726187008</v>
      </c>
      <c r="K517" s="51">
        <f t="shared" si="88"/>
        <v>594.05729478828437</v>
      </c>
      <c r="L517" s="51">
        <f t="shared" si="89"/>
        <v>1271649.441777199</v>
      </c>
      <c r="M517" s="51"/>
      <c r="N517" s="203">
        <f t="shared" si="91"/>
        <v>1271649.441777199</v>
      </c>
      <c r="O517" s="34"/>
      <c r="Q517" s="205"/>
      <c r="R517" s="205"/>
    </row>
    <row r="518" spans="1:18" s="32" customFormat="1" x14ac:dyDescent="0.25">
      <c r="A518" s="36"/>
      <c r="B518" s="52" t="s">
        <v>359</v>
      </c>
      <c r="C518" s="36">
        <v>4</v>
      </c>
      <c r="D518" s="56">
        <v>58.2791</v>
      </c>
      <c r="E518" s="84">
        <v>2404</v>
      </c>
      <c r="F518" s="144">
        <v>719242.6</v>
      </c>
      <c r="G518" s="42">
        <v>100</v>
      </c>
      <c r="H518" s="51">
        <f t="shared" si="90"/>
        <v>719242.6</v>
      </c>
      <c r="I518" s="51">
        <f t="shared" si="92"/>
        <v>0</v>
      </c>
      <c r="J518" s="51">
        <f t="shared" si="87"/>
        <v>299.18577371048252</v>
      </c>
      <c r="K518" s="51">
        <f t="shared" si="88"/>
        <v>600.18331833967193</v>
      </c>
      <c r="L518" s="51">
        <f t="shared" si="89"/>
        <v>1208011.3712727444</v>
      </c>
      <c r="M518" s="51"/>
      <c r="N518" s="203">
        <f t="shared" si="91"/>
        <v>1208011.3712727444</v>
      </c>
      <c r="O518" s="34"/>
      <c r="Q518" s="205"/>
      <c r="R518" s="205"/>
    </row>
    <row r="519" spans="1:18" s="32" customFormat="1" x14ac:dyDescent="0.25">
      <c r="A519" s="36"/>
      <c r="B519" s="52" t="s">
        <v>360</v>
      </c>
      <c r="C519" s="36">
        <v>4</v>
      </c>
      <c r="D519" s="56">
        <v>21.251799999999999</v>
      </c>
      <c r="E519" s="84">
        <v>1531</v>
      </c>
      <c r="F519" s="144">
        <v>281703.59999999998</v>
      </c>
      <c r="G519" s="42">
        <v>100</v>
      </c>
      <c r="H519" s="51">
        <f t="shared" si="90"/>
        <v>281703.59999999998</v>
      </c>
      <c r="I519" s="51">
        <f t="shared" si="92"/>
        <v>0</v>
      </c>
      <c r="J519" s="51">
        <f t="shared" si="87"/>
        <v>183.99973873285433</v>
      </c>
      <c r="K519" s="51">
        <f t="shared" si="88"/>
        <v>715.36935331730012</v>
      </c>
      <c r="L519" s="51">
        <f t="shared" si="89"/>
        <v>1115875.9747585226</v>
      </c>
      <c r="M519" s="51"/>
      <c r="N519" s="203">
        <f t="shared" si="91"/>
        <v>1115875.9747585226</v>
      </c>
      <c r="O519" s="34"/>
      <c r="Q519" s="205"/>
      <c r="R519" s="205"/>
    </row>
    <row r="520" spans="1:18" s="32" customFormat="1" x14ac:dyDescent="0.25">
      <c r="A520" s="36"/>
      <c r="B520" s="52" t="s">
        <v>361</v>
      </c>
      <c r="C520" s="36">
        <v>4</v>
      </c>
      <c r="D520" s="56">
        <v>24.685799999999997</v>
      </c>
      <c r="E520" s="84">
        <v>1626</v>
      </c>
      <c r="F520" s="144">
        <v>462982.9</v>
      </c>
      <c r="G520" s="42">
        <v>100</v>
      </c>
      <c r="H520" s="51">
        <f t="shared" si="90"/>
        <v>462982.9</v>
      </c>
      <c r="I520" s="51">
        <f t="shared" si="92"/>
        <v>0</v>
      </c>
      <c r="J520" s="51">
        <f t="shared" si="87"/>
        <v>284.73733087330874</v>
      </c>
      <c r="K520" s="51">
        <f t="shared" si="88"/>
        <v>614.63176117684566</v>
      </c>
      <c r="L520" s="51">
        <f t="shared" si="89"/>
        <v>1017999.1108130085</v>
      </c>
      <c r="M520" s="51"/>
      <c r="N520" s="203">
        <f t="shared" si="91"/>
        <v>1017999.1108130085</v>
      </c>
      <c r="O520" s="34"/>
      <c r="Q520" s="205"/>
      <c r="R520" s="205"/>
    </row>
    <row r="521" spans="1:18" s="32" customFormat="1" x14ac:dyDescent="0.25">
      <c r="A521" s="36"/>
      <c r="B521" s="52" t="s">
        <v>362</v>
      </c>
      <c r="C521" s="36">
        <v>4</v>
      </c>
      <c r="D521" s="56">
        <v>25.828000000000003</v>
      </c>
      <c r="E521" s="84">
        <v>2023</v>
      </c>
      <c r="F521" s="144">
        <v>522058.1</v>
      </c>
      <c r="G521" s="42">
        <v>100</v>
      </c>
      <c r="H521" s="51">
        <f t="shared" si="90"/>
        <v>522058.1</v>
      </c>
      <c r="I521" s="51">
        <f t="shared" si="92"/>
        <v>0</v>
      </c>
      <c r="J521" s="51">
        <f t="shared" si="87"/>
        <v>258.0613445378151</v>
      </c>
      <c r="K521" s="51">
        <f t="shared" si="88"/>
        <v>641.30774751233935</v>
      </c>
      <c r="L521" s="51">
        <f t="shared" si="89"/>
        <v>1101953.9361826954</v>
      </c>
      <c r="M521" s="51"/>
      <c r="N521" s="203">
        <f t="shared" si="91"/>
        <v>1101953.9361826954</v>
      </c>
      <c r="O521" s="34"/>
      <c r="Q521" s="205"/>
      <c r="R521" s="205"/>
    </row>
    <row r="522" spans="1:18" s="32" customFormat="1" x14ac:dyDescent="0.25">
      <c r="A522" s="36"/>
      <c r="B522" s="52" t="s">
        <v>363</v>
      </c>
      <c r="C522" s="36">
        <v>4</v>
      </c>
      <c r="D522" s="56">
        <v>71.106899999999996</v>
      </c>
      <c r="E522" s="84">
        <v>4183</v>
      </c>
      <c r="F522" s="144">
        <v>1481220</v>
      </c>
      <c r="G522" s="42">
        <v>100</v>
      </c>
      <c r="H522" s="51">
        <f t="shared" si="90"/>
        <v>1481220</v>
      </c>
      <c r="I522" s="51">
        <f t="shared" si="92"/>
        <v>0</v>
      </c>
      <c r="J522" s="51">
        <f t="shared" si="87"/>
        <v>354.10470953860863</v>
      </c>
      <c r="K522" s="51">
        <f t="shared" si="88"/>
        <v>545.26438251154582</v>
      </c>
      <c r="L522" s="51">
        <f t="shared" si="89"/>
        <v>1400730.0794535778</v>
      </c>
      <c r="M522" s="51"/>
      <c r="N522" s="203">
        <f t="shared" si="91"/>
        <v>1400730.0794535778</v>
      </c>
      <c r="O522" s="34"/>
      <c r="Q522" s="205"/>
      <c r="R522" s="205"/>
    </row>
    <row r="523" spans="1:18" s="32" customFormat="1" x14ac:dyDescent="0.25">
      <c r="A523" s="36"/>
      <c r="B523" s="52" t="s">
        <v>260</v>
      </c>
      <c r="C523" s="36">
        <v>4</v>
      </c>
      <c r="D523" s="56">
        <v>30.144199999999998</v>
      </c>
      <c r="E523" s="84">
        <v>1748</v>
      </c>
      <c r="F523" s="144">
        <v>407652.1</v>
      </c>
      <c r="G523" s="42">
        <v>100</v>
      </c>
      <c r="H523" s="51">
        <f t="shared" si="90"/>
        <v>407652.1</v>
      </c>
      <c r="I523" s="51">
        <f t="shared" si="92"/>
        <v>0</v>
      </c>
      <c r="J523" s="51">
        <f t="shared" si="87"/>
        <v>233.21058352402744</v>
      </c>
      <c r="K523" s="51">
        <f t="shared" si="88"/>
        <v>666.15850852612698</v>
      </c>
      <c r="L523" s="51">
        <f t="shared" si="89"/>
        <v>1113021.3026328147</v>
      </c>
      <c r="M523" s="51"/>
      <c r="N523" s="203">
        <f t="shared" si="91"/>
        <v>1113021.3026328147</v>
      </c>
      <c r="O523" s="34"/>
      <c r="Q523" s="205"/>
      <c r="R523" s="205"/>
    </row>
    <row r="524" spans="1:18" s="32" customFormat="1" x14ac:dyDescent="0.25">
      <c r="A524" s="36"/>
      <c r="B524" s="52" t="s">
        <v>285</v>
      </c>
      <c r="C524" s="36">
        <v>4</v>
      </c>
      <c r="D524" s="56">
        <v>36.931599999999996</v>
      </c>
      <c r="E524" s="84">
        <v>1840</v>
      </c>
      <c r="F524" s="144">
        <v>371948.2</v>
      </c>
      <c r="G524" s="42">
        <v>100</v>
      </c>
      <c r="H524" s="51">
        <f t="shared" si="90"/>
        <v>371948.2</v>
      </c>
      <c r="I524" s="51">
        <f t="shared" si="92"/>
        <v>0</v>
      </c>
      <c r="J524" s="51">
        <f t="shared" si="87"/>
        <v>202.14576086956524</v>
      </c>
      <c r="K524" s="51">
        <f t="shared" si="88"/>
        <v>697.22333118058918</v>
      </c>
      <c r="L524" s="51">
        <f t="shared" si="89"/>
        <v>1184319.0930877458</v>
      </c>
      <c r="M524" s="51"/>
      <c r="N524" s="203">
        <f t="shared" si="91"/>
        <v>1184319.0930877458</v>
      </c>
      <c r="O524" s="34"/>
      <c r="Q524" s="205"/>
      <c r="R524" s="205"/>
    </row>
    <row r="525" spans="1:18" s="32" customFormat="1" x14ac:dyDescent="0.25">
      <c r="A525" s="36"/>
      <c r="B525" s="4"/>
      <c r="C525" s="4"/>
      <c r="D525" s="56">
        <v>0</v>
      </c>
      <c r="E525" s="86"/>
      <c r="F525" s="33"/>
      <c r="G525" s="42"/>
      <c r="H525" s="43"/>
      <c r="I525" s="51"/>
      <c r="J525" s="51"/>
      <c r="K525" s="51"/>
      <c r="L525" s="51"/>
      <c r="M525" s="51"/>
      <c r="N525" s="203"/>
      <c r="O525" s="34"/>
      <c r="Q525" s="205"/>
      <c r="R525" s="205"/>
    </row>
    <row r="526" spans="1:18" s="32" customFormat="1" x14ac:dyDescent="0.25">
      <c r="A526" s="31" t="s">
        <v>298</v>
      </c>
      <c r="B526" s="44" t="s">
        <v>2</v>
      </c>
      <c r="C526" s="45"/>
      <c r="D526" s="3">
        <v>1472.1347000000003</v>
      </c>
      <c r="E526" s="87">
        <f>E527</f>
        <v>110479</v>
      </c>
      <c r="F526" s="38"/>
      <c r="G526" s="42"/>
      <c r="H526" s="38">
        <f>H528</f>
        <v>7799455.6500000004</v>
      </c>
      <c r="I526" s="38">
        <f>I528</f>
        <v>-7799455.6500000004</v>
      </c>
      <c r="J526" s="51"/>
      <c r="K526" s="51"/>
      <c r="L526" s="51"/>
      <c r="M526" s="47">
        <f>M528</f>
        <v>59523098.264107719</v>
      </c>
      <c r="N526" s="201">
        <f t="shared" si="91"/>
        <v>59523098.264107719</v>
      </c>
      <c r="O526" s="34"/>
      <c r="Q526" s="205"/>
      <c r="R526" s="205"/>
    </row>
    <row r="527" spans="1:18" s="32" customFormat="1" x14ac:dyDescent="0.25">
      <c r="A527" s="31" t="s">
        <v>298</v>
      </c>
      <c r="B527" s="44" t="s">
        <v>3</v>
      </c>
      <c r="C527" s="45"/>
      <c r="D527" s="3">
        <v>1472.1347000000003</v>
      </c>
      <c r="E527" s="87">
        <f>SUM(E529:E567)</f>
        <v>110479</v>
      </c>
      <c r="F527" s="38">
        <f>SUM(F529:F567)</f>
        <v>60298984.900000013</v>
      </c>
      <c r="G527" s="42"/>
      <c r="H527" s="38">
        <f>SUM(H529:H567)</f>
        <v>44700073.600000001</v>
      </c>
      <c r="I527" s="38">
        <f>SUM(I529:I567)</f>
        <v>15598911.300000001</v>
      </c>
      <c r="J527" s="51"/>
      <c r="K527" s="51"/>
      <c r="L527" s="38">
        <f>SUM(L529:L567)</f>
        <v>47040520.51324416</v>
      </c>
      <c r="M527" s="51"/>
      <c r="N527" s="201">
        <f t="shared" si="91"/>
        <v>47040520.51324416</v>
      </c>
      <c r="O527" s="34"/>
      <c r="Q527" s="205"/>
      <c r="R527" s="205"/>
    </row>
    <row r="528" spans="1:18" s="32" customFormat="1" x14ac:dyDescent="0.25">
      <c r="A528" s="36"/>
      <c r="B528" s="52" t="s">
        <v>26</v>
      </c>
      <c r="C528" s="36">
        <v>2</v>
      </c>
      <c r="D528" s="56">
        <v>0</v>
      </c>
      <c r="E528" s="90"/>
      <c r="F528" s="51"/>
      <c r="G528" s="42">
        <v>25</v>
      </c>
      <c r="H528" s="51">
        <f>F547*G528/100</f>
        <v>7799455.6500000004</v>
      </c>
      <c r="I528" s="51">
        <f t="shared" si="92"/>
        <v>-7799455.6500000004</v>
      </c>
      <c r="J528" s="51"/>
      <c r="K528" s="51"/>
      <c r="L528" s="51"/>
      <c r="M528" s="51">
        <f>($L$7*$L$8*E526/$L$10)+($L$7*$L$9*D526/$L$11)</f>
        <v>59523098.264107719</v>
      </c>
      <c r="N528" s="203">
        <f t="shared" si="91"/>
        <v>59523098.264107719</v>
      </c>
      <c r="O528" s="34"/>
      <c r="Q528" s="205"/>
      <c r="R528" s="205"/>
    </row>
    <row r="529" spans="1:18" s="32" customFormat="1" x14ac:dyDescent="0.25">
      <c r="A529" s="36"/>
      <c r="B529" s="52" t="s">
        <v>364</v>
      </c>
      <c r="C529" s="36">
        <v>4</v>
      </c>
      <c r="D529" s="56">
        <v>29.834200000000003</v>
      </c>
      <c r="E529" s="84">
        <v>1593</v>
      </c>
      <c r="F529" s="145">
        <v>265431.90000000002</v>
      </c>
      <c r="G529" s="42">
        <v>100</v>
      </c>
      <c r="H529" s="51">
        <f>F529*G529/100</f>
        <v>265431.90000000002</v>
      </c>
      <c r="I529" s="51">
        <f t="shared" si="92"/>
        <v>0</v>
      </c>
      <c r="J529" s="51">
        <f t="shared" ref="J529:J567" si="93">F529/E529</f>
        <v>166.62391713747647</v>
      </c>
      <c r="K529" s="51">
        <f t="shared" ref="K529:K567" si="94">$J$11*$J$19-J529</f>
        <v>732.74517491267795</v>
      </c>
      <c r="L529" s="51">
        <f t="shared" ref="L529:L567" si="95">IF(K529&gt;0,$J$7*$J$8*(K529/$K$19),0)+$J$7*$J$9*(E529/$E$19)+$J$7*$J$10*(D529/$D$19)</f>
        <v>1173150.4612460251</v>
      </c>
      <c r="M529" s="51"/>
      <c r="N529" s="203">
        <f t="shared" si="91"/>
        <v>1173150.4612460251</v>
      </c>
      <c r="O529" s="34"/>
      <c r="Q529" s="205"/>
      <c r="R529" s="205"/>
    </row>
    <row r="530" spans="1:18" s="32" customFormat="1" x14ac:dyDescent="0.25">
      <c r="A530" s="36"/>
      <c r="B530" s="52" t="s">
        <v>365</v>
      </c>
      <c r="C530" s="36">
        <v>4</v>
      </c>
      <c r="D530" s="56">
        <v>53.624000000000002</v>
      </c>
      <c r="E530" s="84">
        <v>2638</v>
      </c>
      <c r="F530" s="145">
        <v>718784.6</v>
      </c>
      <c r="G530" s="42">
        <v>100</v>
      </c>
      <c r="H530" s="51">
        <f t="shared" ref="H530:H567" si="96">F530*G530/100</f>
        <v>718784.6</v>
      </c>
      <c r="I530" s="51">
        <f t="shared" si="92"/>
        <v>0</v>
      </c>
      <c r="J530" s="51">
        <f t="shared" si="93"/>
        <v>272.47331311599697</v>
      </c>
      <c r="K530" s="51">
        <f t="shared" si="94"/>
        <v>626.89577893415753</v>
      </c>
      <c r="L530" s="51">
        <f t="shared" si="95"/>
        <v>1252744.8898076604</v>
      </c>
      <c r="M530" s="51"/>
      <c r="N530" s="203">
        <f t="shared" si="91"/>
        <v>1252744.8898076604</v>
      </c>
      <c r="O530" s="34"/>
      <c r="Q530" s="205"/>
      <c r="R530" s="205"/>
    </row>
    <row r="531" spans="1:18" s="32" customFormat="1" x14ac:dyDescent="0.25">
      <c r="A531" s="36"/>
      <c r="B531" s="52" t="s">
        <v>366</v>
      </c>
      <c r="C531" s="36">
        <v>4</v>
      </c>
      <c r="D531" s="56">
        <v>39.252299999999998</v>
      </c>
      <c r="E531" s="84">
        <v>2535</v>
      </c>
      <c r="F531" s="145">
        <v>419389.3</v>
      </c>
      <c r="G531" s="42">
        <v>100</v>
      </c>
      <c r="H531" s="51">
        <f t="shared" si="96"/>
        <v>419389.3</v>
      </c>
      <c r="I531" s="51">
        <f t="shared" si="92"/>
        <v>0</v>
      </c>
      <c r="J531" s="51">
        <f t="shared" si="93"/>
        <v>165.43956607495068</v>
      </c>
      <c r="K531" s="51">
        <f t="shared" si="94"/>
        <v>733.92952597520377</v>
      </c>
      <c r="L531" s="51">
        <f t="shared" si="95"/>
        <v>1320375.9459575214</v>
      </c>
      <c r="M531" s="51"/>
      <c r="N531" s="203">
        <f t="shared" si="91"/>
        <v>1320375.9459575214</v>
      </c>
      <c r="O531" s="34"/>
      <c r="Q531" s="205"/>
      <c r="R531" s="205"/>
    </row>
    <row r="532" spans="1:18" s="32" customFormat="1" x14ac:dyDescent="0.25">
      <c r="A532" s="36"/>
      <c r="B532" s="52" t="s">
        <v>367</v>
      </c>
      <c r="C532" s="36">
        <v>4</v>
      </c>
      <c r="D532" s="56">
        <v>36.294200000000004</v>
      </c>
      <c r="E532" s="84">
        <v>2454</v>
      </c>
      <c r="F532" s="145">
        <v>787512.9</v>
      </c>
      <c r="G532" s="42">
        <v>100</v>
      </c>
      <c r="H532" s="51">
        <f t="shared" si="96"/>
        <v>787512.9</v>
      </c>
      <c r="I532" s="51">
        <f t="shared" si="92"/>
        <v>0</v>
      </c>
      <c r="J532" s="51">
        <f t="shared" si="93"/>
        <v>320.909902200489</v>
      </c>
      <c r="K532" s="51">
        <f t="shared" si="94"/>
        <v>578.45918984966545</v>
      </c>
      <c r="L532" s="51">
        <f t="shared" si="95"/>
        <v>1113943.2714364934</v>
      </c>
      <c r="M532" s="51"/>
      <c r="N532" s="203">
        <f t="shared" si="91"/>
        <v>1113943.2714364934</v>
      </c>
      <c r="O532" s="34"/>
      <c r="Q532" s="205"/>
      <c r="R532" s="205"/>
    </row>
    <row r="533" spans="1:18" s="32" customFormat="1" x14ac:dyDescent="0.25">
      <c r="A533" s="36"/>
      <c r="B533" s="52" t="s">
        <v>368</v>
      </c>
      <c r="C533" s="36">
        <v>4</v>
      </c>
      <c r="D533" s="56">
        <v>37.5411</v>
      </c>
      <c r="E533" s="84">
        <v>3469</v>
      </c>
      <c r="F533" s="145">
        <v>900132.5</v>
      </c>
      <c r="G533" s="42">
        <v>100</v>
      </c>
      <c r="H533" s="51">
        <f t="shared" si="96"/>
        <v>900132.5</v>
      </c>
      <c r="I533" s="51">
        <f t="shared" si="92"/>
        <v>0</v>
      </c>
      <c r="J533" s="51">
        <f t="shared" si="93"/>
        <v>259.47895647160567</v>
      </c>
      <c r="K533" s="51">
        <f t="shared" si="94"/>
        <v>639.89013557854878</v>
      </c>
      <c r="L533" s="51">
        <f t="shared" si="95"/>
        <v>1314823.7472499411</v>
      </c>
      <c r="M533" s="51"/>
      <c r="N533" s="203">
        <f t="shared" si="91"/>
        <v>1314823.7472499411</v>
      </c>
      <c r="O533" s="34"/>
      <c r="Q533" s="205"/>
      <c r="R533" s="205"/>
    </row>
    <row r="534" spans="1:18" s="32" customFormat="1" x14ac:dyDescent="0.25">
      <c r="A534" s="36"/>
      <c r="B534" s="52" t="s">
        <v>794</v>
      </c>
      <c r="C534" s="36">
        <v>4</v>
      </c>
      <c r="D534" s="56">
        <v>49.182700000000004</v>
      </c>
      <c r="E534" s="84">
        <v>3413</v>
      </c>
      <c r="F534" s="145">
        <v>778993.4</v>
      </c>
      <c r="G534" s="42">
        <v>100</v>
      </c>
      <c r="H534" s="51">
        <f t="shared" si="96"/>
        <v>778993.4</v>
      </c>
      <c r="I534" s="51">
        <f t="shared" si="92"/>
        <v>0</v>
      </c>
      <c r="J534" s="51">
        <f t="shared" si="93"/>
        <v>228.24301201289188</v>
      </c>
      <c r="K534" s="51">
        <f t="shared" si="94"/>
        <v>671.12608003726257</v>
      </c>
      <c r="L534" s="51">
        <f t="shared" si="95"/>
        <v>1384750.8706474027</v>
      </c>
      <c r="M534" s="51"/>
      <c r="N534" s="203">
        <f t="shared" si="91"/>
        <v>1384750.8706474027</v>
      </c>
      <c r="O534" s="34"/>
      <c r="Q534" s="205"/>
      <c r="R534" s="205"/>
    </row>
    <row r="535" spans="1:18" s="32" customFormat="1" x14ac:dyDescent="0.25">
      <c r="A535" s="36"/>
      <c r="B535" s="52" t="s">
        <v>369</v>
      </c>
      <c r="C535" s="36">
        <v>4</v>
      </c>
      <c r="D535" s="56">
        <v>52.974400000000003</v>
      </c>
      <c r="E535" s="84">
        <v>2345</v>
      </c>
      <c r="F535" s="145">
        <v>411625.6</v>
      </c>
      <c r="G535" s="42">
        <v>100</v>
      </c>
      <c r="H535" s="51">
        <f t="shared" si="96"/>
        <v>411625.6</v>
      </c>
      <c r="I535" s="51">
        <f t="shared" si="92"/>
        <v>0</v>
      </c>
      <c r="J535" s="51">
        <f t="shared" si="93"/>
        <v>175.53330490405116</v>
      </c>
      <c r="K535" s="51">
        <f t="shared" si="94"/>
        <v>723.83578714610326</v>
      </c>
      <c r="L535" s="51">
        <f t="shared" si="95"/>
        <v>1331460.0027130512</v>
      </c>
      <c r="M535" s="51"/>
      <c r="N535" s="203">
        <f t="shared" si="91"/>
        <v>1331460.0027130512</v>
      </c>
      <c r="O535" s="34"/>
      <c r="Q535" s="205"/>
      <c r="R535" s="205"/>
    </row>
    <row r="536" spans="1:18" s="32" customFormat="1" x14ac:dyDescent="0.25">
      <c r="A536" s="36"/>
      <c r="B536" s="52" t="s">
        <v>370</v>
      </c>
      <c r="C536" s="36">
        <v>4</v>
      </c>
      <c r="D536" s="56">
        <v>20.2178</v>
      </c>
      <c r="E536" s="84">
        <v>1586</v>
      </c>
      <c r="F536" s="145">
        <v>242724.8</v>
      </c>
      <c r="G536" s="42">
        <v>100</v>
      </c>
      <c r="H536" s="51">
        <f t="shared" si="96"/>
        <v>242724.8</v>
      </c>
      <c r="I536" s="51">
        <f t="shared" si="92"/>
        <v>0</v>
      </c>
      <c r="J536" s="51">
        <f t="shared" si="93"/>
        <v>153.04211853720051</v>
      </c>
      <c r="K536" s="51">
        <f t="shared" si="94"/>
        <v>746.32697351295394</v>
      </c>
      <c r="L536" s="51">
        <f t="shared" si="95"/>
        <v>1156222.937865753</v>
      </c>
      <c r="M536" s="51"/>
      <c r="N536" s="203">
        <f t="shared" si="91"/>
        <v>1156222.937865753</v>
      </c>
      <c r="O536" s="34"/>
      <c r="Q536" s="205"/>
      <c r="R536" s="205"/>
    </row>
    <row r="537" spans="1:18" s="32" customFormat="1" x14ac:dyDescent="0.25">
      <c r="A537" s="36"/>
      <c r="B537" s="52" t="s">
        <v>371</v>
      </c>
      <c r="C537" s="36">
        <v>4</v>
      </c>
      <c r="D537" s="56">
        <v>136.13749999999999</v>
      </c>
      <c r="E537" s="84">
        <v>9858</v>
      </c>
      <c r="F537" s="145">
        <v>3187828.1</v>
      </c>
      <c r="G537" s="42">
        <v>100</v>
      </c>
      <c r="H537" s="51">
        <f t="shared" si="96"/>
        <v>3187828.1</v>
      </c>
      <c r="I537" s="51">
        <f t="shared" si="92"/>
        <v>0</v>
      </c>
      <c r="J537" s="51">
        <f t="shared" si="93"/>
        <v>323.3747311827957</v>
      </c>
      <c r="K537" s="51">
        <f t="shared" si="94"/>
        <v>575.99436086735875</v>
      </c>
      <c r="L537" s="51">
        <f t="shared" si="95"/>
        <v>2343932.3118421291</v>
      </c>
      <c r="M537" s="51"/>
      <c r="N537" s="203">
        <f t="shared" si="91"/>
        <v>2343932.3118421291</v>
      </c>
      <c r="O537" s="34"/>
      <c r="Q537" s="205"/>
      <c r="R537" s="205"/>
    </row>
    <row r="538" spans="1:18" s="32" customFormat="1" x14ac:dyDescent="0.25">
      <c r="A538" s="36"/>
      <c r="B538" s="52" t="s">
        <v>372</v>
      </c>
      <c r="C538" s="36">
        <v>4</v>
      </c>
      <c r="D538" s="56">
        <v>13.699300000000001</v>
      </c>
      <c r="E538" s="84">
        <v>1276</v>
      </c>
      <c r="F538" s="145">
        <v>220074.9</v>
      </c>
      <c r="G538" s="42">
        <v>100</v>
      </c>
      <c r="H538" s="51">
        <f t="shared" si="96"/>
        <v>220074.9</v>
      </c>
      <c r="I538" s="51">
        <f t="shared" si="92"/>
        <v>0</v>
      </c>
      <c r="J538" s="51">
        <f t="shared" si="93"/>
        <v>172.47249216300941</v>
      </c>
      <c r="K538" s="51">
        <f t="shared" si="94"/>
        <v>726.89659988714504</v>
      </c>
      <c r="L538" s="51">
        <f t="shared" si="95"/>
        <v>1073397.4305874815</v>
      </c>
      <c r="M538" s="51"/>
      <c r="N538" s="203">
        <f t="shared" si="91"/>
        <v>1073397.4305874815</v>
      </c>
      <c r="O538" s="34"/>
      <c r="Q538" s="205"/>
      <c r="R538" s="205"/>
    </row>
    <row r="539" spans="1:18" s="32" customFormat="1" x14ac:dyDescent="0.25">
      <c r="A539" s="36"/>
      <c r="B539" s="52" t="s">
        <v>373</v>
      </c>
      <c r="C539" s="36">
        <v>4</v>
      </c>
      <c r="D539" s="56">
        <v>30.762199999999996</v>
      </c>
      <c r="E539" s="84">
        <v>2127</v>
      </c>
      <c r="F539" s="145">
        <v>435821.3</v>
      </c>
      <c r="G539" s="42">
        <v>100</v>
      </c>
      <c r="H539" s="51">
        <f t="shared" si="96"/>
        <v>435821.3</v>
      </c>
      <c r="I539" s="51">
        <f t="shared" si="92"/>
        <v>0</v>
      </c>
      <c r="J539" s="51">
        <f t="shared" si="93"/>
        <v>204.89952985425481</v>
      </c>
      <c r="K539" s="51">
        <f t="shared" si="94"/>
        <v>694.4695621958997</v>
      </c>
      <c r="L539" s="51">
        <f t="shared" si="95"/>
        <v>1194993.8382758633</v>
      </c>
      <c r="M539" s="51"/>
      <c r="N539" s="203">
        <f t="shared" si="91"/>
        <v>1194993.8382758633</v>
      </c>
      <c r="O539" s="34"/>
      <c r="Q539" s="205"/>
      <c r="R539" s="205"/>
    </row>
    <row r="540" spans="1:18" s="32" customFormat="1" x14ac:dyDescent="0.25">
      <c r="A540" s="36"/>
      <c r="B540" s="52" t="s">
        <v>374</v>
      </c>
      <c r="C540" s="36">
        <v>4</v>
      </c>
      <c r="D540" s="56">
        <v>61.717500000000001</v>
      </c>
      <c r="E540" s="84">
        <v>4448</v>
      </c>
      <c r="F540" s="145">
        <v>943577.2</v>
      </c>
      <c r="G540" s="42">
        <v>100</v>
      </c>
      <c r="H540" s="51">
        <f t="shared" si="96"/>
        <v>943577.2</v>
      </c>
      <c r="I540" s="51">
        <f t="shared" si="92"/>
        <v>0</v>
      </c>
      <c r="J540" s="51">
        <f t="shared" si="93"/>
        <v>212.13516187050359</v>
      </c>
      <c r="K540" s="51">
        <f t="shared" si="94"/>
        <v>687.23393017965088</v>
      </c>
      <c r="L540" s="51">
        <f t="shared" si="95"/>
        <v>1571653.4356315047</v>
      </c>
      <c r="M540" s="51"/>
      <c r="N540" s="203">
        <f t="shared" si="91"/>
        <v>1571653.4356315047</v>
      </c>
      <c r="O540" s="34"/>
      <c r="Q540" s="205"/>
      <c r="R540" s="205"/>
    </row>
    <row r="541" spans="1:18" s="32" customFormat="1" x14ac:dyDescent="0.25">
      <c r="A541" s="36"/>
      <c r="B541" s="52" t="s">
        <v>375</v>
      </c>
      <c r="C541" s="36">
        <v>4</v>
      </c>
      <c r="D541" s="56">
        <v>30.177800000000001</v>
      </c>
      <c r="E541" s="84">
        <v>1772</v>
      </c>
      <c r="F541" s="145">
        <v>393372.8</v>
      </c>
      <c r="G541" s="42">
        <v>100</v>
      </c>
      <c r="H541" s="51">
        <f t="shared" si="96"/>
        <v>393372.8</v>
      </c>
      <c r="I541" s="51">
        <f t="shared" si="92"/>
        <v>0</v>
      </c>
      <c r="J541" s="51">
        <f t="shared" si="93"/>
        <v>221.99367945823928</v>
      </c>
      <c r="K541" s="51">
        <f t="shared" si="94"/>
        <v>677.37541259191516</v>
      </c>
      <c r="L541" s="51">
        <f t="shared" si="95"/>
        <v>1129508.3026161562</v>
      </c>
      <c r="M541" s="51"/>
      <c r="N541" s="203">
        <f t="shared" si="91"/>
        <v>1129508.3026161562</v>
      </c>
      <c r="O541" s="34"/>
      <c r="Q541" s="205"/>
      <c r="R541" s="205"/>
    </row>
    <row r="542" spans="1:18" s="32" customFormat="1" x14ac:dyDescent="0.25">
      <c r="A542" s="36"/>
      <c r="B542" s="52" t="s">
        <v>376</v>
      </c>
      <c r="C542" s="36">
        <v>4</v>
      </c>
      <c r="D542" s="56">
        <v>51.029200000000003</v>
      </c>
      <c r="E542" s="84">
        <v>4165</v>
      </c>
      <c r="F542" s="145">
        <v>748030.2</v>
      </c>
      <c r="G542" s="42">
        <v>100</v>
      </c>
      <c r="H542" s="51">
        <f t="shared" si="96"/>
        <v>748030.2</v>
      </c>
      <c r="I542" s="51">
        <f t="shared" si="92"/>
        <v>0</v>
      </c>
      <c r="J542" s="51">
        <f t="shared" si="93"/>
        <v>179.59908763505402</v>
      </c>
      <c r="K542" s="51">
        <f t="shared" si="94"/>
        <v>719.7700044151004</v>
      </c>
      <c r="L542" s="51">
        <f t="shared" si="95"/>
        <v>1540446.5908065373</v>
      </c>
      <c r="M542" s="51"/>
      <c r="N542" s="203">
        <f t="shared" si="91"/>
        <v>1540446.5908065373</v>
      </c>
      <c r="O542" s="34"/>
      <c r="Q542" s="205"/>
      <c r="R542" s="205"/>
    </row>
    <row r="543" spans="1:18" s="32" customFormat="1" x14ac:dyDescent="0.25">
      <c r="A543" s="36"/>
      <c r="B543" s="52" t="s">
        <v>377</v>
      </c>
      <c r="C543" s="36">
        <v>4</v>
      </c>
      <c r="D543" s="56">
        <v>17.363900000000001</v>
      </c>
      <c r="E543" s="84">
        <v>1451</v>
      </c>
      <c r="F543" s="145">
        <v>338614.6</v>
      </c>
      <c r="G543" s="42">
        <v>100</v>
      </c>
      <c r="H543" s="51">
        <f t="shared" si="96"/>
        <v>338614.6</v>
      </c>
      <c r="I543" s="51">
        <f t="shared" si="92"/>
        <v>0</v>
      </c>
      <c r="J543" s="51">
        <f t="shared" si="93"/>
        <v>233.36636802205373</v>
      </c>
      <c r="K543" s="51">
        <f t="shared" si="94"/>
        <v>666.00272402810072</v>
      </c>
      <c r="L543" s="51">
        <f t="shared" si="95"/>
        <v>1033823.0162840576</v>
      </c>
      <c r="M543" s="51"/>
      <c r="N543" s="203">
        <f t="shared" si="91"/>
        <v>1033823.0162840576</v>
      </c>
      <c r="O543" s="34"/>
      <c r="Q543" s="205"/>
      <c r="R543" s="205"/>
    </row>
    <row r="544" spans="1:18" s="32" customFormat="1" x14ac:dyDescent="0.25">
      <c r="A544" s="36"/>
      <c r="B544" s="52" t="s">
        <v>378</v>
      </c>
      <c r="C544" s="36">
        <v>4</v>
      </c>
      <c r="D544" s="56">
        <v>21.911300000000004</v>
      </c>
      <c r="E544" s="84">
        <v>1914</v>
      </c>
      <c r="F544" s="145">
        <v>449230.3</v>
      </c>
      <c r="G544" s="42">
        <v>100</v>
      </c>
      <c r="H544" s="51">
        <f t="shared" si="96"/>
        <v>449230.3</v>
      </c>
      <c r="I544" s="51">
        <f t="shared" si="92"/>
        <v>0</v>
      </c>
      <c r="J544" s="51">
        <f t="shared" si="93"/>
        <v>234.70757575757574</v>
      </c>
      <c r="K544" s="51">
        <f t="shared" si="94"/>
        <v>664.66151629257865</v>
      </c>
      <c r="L544" s="51">
        <f t="shared" si="95"/>
        <v>1103601.2207220555</v>
      </c>
      <c r="M544" s="51"/>
      <c r="N544" s="203">
        <f t="shared" si="91"/>
        <v>1103601.2207220555</v>
      </c>
      <c r="O544" s="34"/>
      <c r="Q544" s="205"/>
      <c r="R544" s="205"/>
    </row>
    <row r="545" spans="1:18" s="32" customFormat="1" x14ac:dyDescent="0.25">
      <c r="A545" s="36"/>
      <c r="B545" s="52" t="s">
        <v>158</v>
      </c>
      <c r="C545" s="36">
        <v>4</v>
      </c>
      <c r="D545" s="56">
        <v>17.215700000000002</v>
      </c>
      <c r="E545" s="84">
        <v>923</v>
      </c>
      <c r="F545" s="145">
        <v>667438.69999999995</v>
      </c>
      <c r="G545" s="42">
        <v>100</v>
      </c>
      <c r="H545" s="51">
        <f t="shared" si="96"/>
        <v>667438.69999999995</v>
      </c>
      <c r="I545" s="51">
        <f t="shared" si="92"/>
        <v>0</v>
      </c>
      <c r="J545" s="51">
        <f t="shared" si="93"/>
        <v>723.11885157096424</v>
      </c>
      <c r="K545" s="51">
        <f t="shared" si="94"/>
        <v>176.25024047919021</v>
      </c>
      <c r="L545" s="51">
        <f t="shared" si="95"/>
        <v>381372.55629269523</v>
      </c>
      <c r="M545" s="51"/>
      <c r="N545" s="203">
        <f t="shared" si="91"/>
        <v>381372.55629269523</v>
      </c>
      <c r="O545" s="34"/>
      <c r="Q545" s="205"/>
      <c r="R545" s="205"/>
    </row>
    <row r="546" spans="1:18" s="32" customFormat="1" x14ac:dyDescent="0.25">
      <c r="A546" s="36"/>
      <c r="B546" s="52" t="s">
        <v>379</v>
      </c>
      <c r="C546" s="36">
        <v>4</v>
      </c>
      <c r="D546" s="56">
        <v>31.447900000000001</v>
      </c>
      <c r="E546" s="84">
        <v>2468</v>
      </c>
      <c r="F546" s="145">
        <v>539223</v>
      </c>
      <c r="G546" s="42">
        <v>100</v>
      </c>
      <c r="H546" s="51">
        <f t="shared" si="96"/>
        <v>539223</v>
      </c>
      <c r="I546" s="51">
        <f t="shared" si="92"/>
        <v>0</v>
      </c>
      <c r="J546" s="51">
        <f t="shared" si="93"/>
        <v>218.48581847649919</v>
      </c>
      <c r="K546" s="51">
        <f t="shared" si="94"/>
        <v>680.88327357365529</v>
      </c>
      <c r="L546" s="51">
        <f t="shared" si="95"/>
        <v>1222289.5201690306</v>
      </c>
      <c r="M546" s="51"/>
      <c r="N546" s="203">
        <f t="shared" si="91"/>
        <v>1222289.5201690306</v>
      </c>
      <c r="O546" s="34"/>
      <c r="Q546" s="205"/>
      <c r="R546" s="205"/>
    </row>
    <row r="547" spans="1:18" s="32" customFormat="1" x14ac:dyDescent="0.25">
      <c r="A547" s="36"/>
      <c r="B547" s="52" t="s">
        <v>882</v>
      </c>
      <c r="C547" s="36">
        <v>3</v>
      </c>
      <c r="D547" s="56">
        <v>72.1755</v>
      </c>
      <c r="E547" s="84">
        <v>14794</v>
      </c>
      <c r="F547" s="145">
        <v>31197822.600000001</v>
      </c>
      <c r="G547" s="42">
        <v>50</v>
      </c>
      <c r="H547" s="51">
        <f t="shared" si="96"/>
        <v>15598911.300000001</v>
      </c>
      <c r="I547" s="51">
        <f t="shared" si="92"/>
        <v>15598911.300000001</v>
      </c>
      <c r="J547" s="51">
        <f t="shared" si="93"/>
        <v>2108.815911856158</v>
      </c>
      <c r="K547" s="51">
        <f t="shared" si="94"/>
        <v>-1209.4468198060035</v>
      </c>
      <c r="L547" s="51">
        <f t="shared" si="95"/>
        <v>2034766.7077731779</v>
      </c>
      <c r="M547" s="51"/>
      <c r="N547" s="203">
        <f t="shared" si="91"/>
        <v>2034766.7077731779</v>
      </c>
      <c r="O547" s="34"/>
      <c r="Q547" s="205"/>
      <c r="R547" s="205"/>
    </row>
    <row r="548" spans="1:18" s="32" customFormat="1" x14ac:dyDescent="0.25">
      <c r="A548" s="36"/>
      <c r="B548" s="52" t="s">
        <v>380</v>
      </c>
      <c r="C548" s="36">
        <v>4</v>
      </c>
      <c r="D548" s="56">
        <v>13.830499999999999</v>
      </c>
      <c r="E548" s="84">
        <v>987</v>
      </c>
      <c r="F548" s="145">
        <v>362272.2</v>
      </c>
      <c r="G548" s="42">
        <v>100</v>
      </c>
      <c r="H548" s="51">
        <f t="shared" si="96"/>
        <v>362272.2</v>
      </c>
      <c r="I548" s="51">
        <f t="shared" si="92"/>
        <v>0</v>
      </c>
      <c r="J548" s="51">
        <f t="shared" si="93"/>
        <v>367.04376899696052</v>
      </c>
      <c r="K548" s="51">
        <f t="shared" si="94"/>
        <v>532.32532305319387</v>
      </c>
      <c r="L548" s="51">
        <f t="shared" si="95"/>
        <v>805232.91851123003</v>
      </c>
      <c r="M548" s="51"/>
      <c r="N548" s="203">
        <f t="shared" si="91"/>
        <v>805232.91851123003</v>
      </c>
      <c r="O548" s="34"/>
      <c r="Q548" s="205"/>
      <c r="R548" s="205"/>
    </row>
    <row r="549" spans="1:18" s="32" customFormat="1" x14ac:dyDescent="0.25">
      <c r="A549" s="36"/>
      <c r="B549" s="52" t="s">
        <v>381</v>
      </c>
      <c r="C549" s="36">
        <v>4</v>
      </c>
      <c r="D549" s="56">
        <v>89.205900000000014</v>
      </c>
      <c r="E549" s="84">
        <v>5470</v>
      </c>
      <c r="F549" s="145">
        <v>2496525.7000000002</v>
      </c>
      <c r="G549" s="42">
        <v>100</v>
      </c>
      <c r="H549" s="51">
        <f t="shared" si="96"/>
        <v>2496525.7000000002</v>
      </c>
      <c r="I549" s="51">
        <f t="shared" si="92"/>
        <v>0</v>
      </c>
      <c r="J549" s="51">
        <f t="shared" si="93"/>
        <v>456.40323583180992</v>
      </c>
      <c r="K549" s="51">
        <f t="shared" si="94"/>
        <v>442.96585621834453</v>
      </c>
      <c r="L549" s="51">
        <f t="shared" si="95"/>
        <v>1494730.6304552723</v>
      </c>
      <c r="M549" s="51"/>
      <c r="N549" s="203">
        <f t="shared" si="91"/>
        <v>1494730.6304552723</v>
      </c>
      <c r="O549" s="34"/>
      <c r="Q549" s="205"/>
      <c r="R549" s="205"/>
    </row>
    <row r="550" spans="1:18" s="32" customFormat="1" x14ac:dyDescent="0.25">
      <c r="A550" s="36"/>
      <c r="B550" s="52" t="s">
        <v>382</v>
      </c>
      <c r="C550" s="36">
        <v>4</v>
      </c>
      <c r="D550" s="56">
        <v>28.287100000000002</v>
      </c>
      <c r="E550" s="84">
        <v>2035</v>
      </c>
      <c r="F550" s="145">
        <v>4646959.3</v>
      </c>
      <c r="G550" s="42">
        <v>100</v>
      </c>
      <c r="H550" s="51">
        <f t="shared" si="96"/>
        <v>4646959.3</v>
      </c>
      <c r="I550" s="51">
        <f t="shared" si="92"/>
        <v>0</v>
      </c>
      <c r="J550" s="51">
        <f t="shared" si="93"/>
        <v>2283.5180835380834</v>
      </c>
      <c r="K550" s="51">
        <f t="shared" si="94"/>
        <v>-1384.1489914879289</v>
      </c>
      <c r="L550" s="51">
        <f t="shared" si="95"/>
        <v>341723.51732402545</v>
      </c>
      <c r="M550" s="51"/>
      <c r="N550" s="203">
        <f t="shared" si="91"/>
        <v>341723.51732402545</v>
      </c>
      <c r="O550" s="34"/>
      <c r="Q550" s="205"/>
      <c r="R550" s="205"/>
    </row>
    <row r="551" spans="1:18" s="32" customFormat="1" x14ac:dyDescent="0.25">
      <c r="A551" s="36"/>
      <c r="B551" s="52" t="s">
        <v>383</v>
      </c>
      <c r="C551" s="36">
        <v>4</v>
      </c>
      <c r="D551" s="56">
        <v>44.047899999999998</v>
      </c>
      <c r="E551" s="84">
        <v>3684</v>
      </c>
      <c r="F551" s="145">
        <v>1029974.3</v>
      </c>
      <c r="G551" s="42">
        <v>100</v>
      </c>
      <c r="H551" s="51">
        <f t="shared" si="96"/>
        <v>1029974.3</v>
      </c>
      <c r="I551" s="51">
        <f t="shared" si="92"/>
        <v>0</v>
      </c>
      <c r="J551" s="51">
        <f t="shared" si="93"/>
        <v>279.58042888165039</v>
      </c>
      <c r="K551" s="51">
        <f t="shared" si="94"/>
        <v>619.78866316850406</v>
      </c>
      <c r="L551" s="51">
        <f t="shared" si="95"/>
        <v>1338641.8166193387</v>
      </c>
      <c r="M551" s="51"/>
      <c r="N551" s="203">
        <f t="shared" si="91"/>
        <v>1338641.8166193387</v>
      </c>
      <c r="O551" s="34"/>
      <c r="Q551" s="205"/>
      <c r="R551" s="205"/>
    </row>
    <row r="552" spans="1:18" s="32" customFormat="1" x14ac:dyDescent="0.25">
      <c r="A552" s="36"/>
      <c r="B552" s="52" t="s">
        <v>384</v>
      </c>
      <c r="C552" s="36">
        <v>4</v>
      </c>
      <c r="D552" s="56">
        <v>45.811300000000003</v>
      </c>
      <c r="E552" s="84">
        <v>2462</v>
      </c>
      <c r="F552" s="145">
        <v>563441.6</v>
      </c>
      <c r="G552" s="42">
        <v>100</v>
      </c>
      <c r="H552" s="51">
        <f t="shared" si="96"/>
        <v>563441.6</v>
      </c>
      <c r="I552" s="51">
        <f t="shared" si="92"/>
        <v>0</v>
      </c>
      <c r="J552" s="51">
        <f t="shared" si="93"/>
        <v>228.855239642567</v>
      </c>
      <c r="K552" s="51">
        <f t="shared" si="94"/>
        <v>670.51385240758748</v>
      </c>
      <c r="L552" s="51">
        <f t="shared" si="95"/>
        <v>1257486.5021508771</v>
      </c>
      <c r="M552" s="51"/>
      <c r="N552" s="203">
        <f t="shared" si="91"/>
        <v>1257486.5021508771</v>
      </c>
      <c r="O552" s="34"/>
      <c r="Q552" s="205"/>
      <c r="R552" s="205"/>
    </row>
    <row r="553" spans="1:18" s="32" customFormat="1" x14ac:dyDescent="0.25">
      <c r="A553" s="36"/>
      <c r="B553" s="52" t="s">
        <v>385</v>
      </c>
      <c r="C553" s="36">
        <v>4</v>
      </c>
      <c r="D553" s="56">
        <v>76.026800000000009</v>
      </c>
      <c r="E553" s="84">
        <v>4919</v>
      </c>
      <c r="F553" s="145">
        <v>1036799</v>
      </c>
      <c r="G553" s="42">
        <v>100</v>
      </c>
      <c r="H553" s="51">
        <f t="shared" si="96"/>
        <v>1036799</v>
      </c>
      <c r="I553" s="51">
        <f t="shared" si="92"/>
        <v>0</v>
      </c>
      <c r="J553" s="51">
        <f t="shared" si="93"/>
        <v>210.77434437893882</v>
      </c>
      <c r="K553" s="51">
        <f t="shared" si="94"/>
        <v>688.5947476712156</v>
      </c>
      <c r="L553" s="51">
        <f t="shared" si="95"/>
        <v>1678520.9405198081</v>
      </c>
      <c r="M553" s="51"/>
      <c r="N553" s="203">
        <f t="shared" si="91"/>
        <v>1678520.9405198081</v>
      </c>
      <c r="O553" s="34"/>
      <c r="Q553" s="205"/>
      <c r="R553" s="205"/>
    </row>
    <row r="554" spans="1:18" s="32" customFormat="1" x14ac:dyDescent="0.25">
      <c r="A554" s="36"/>
      <c r="B554" s="52" t="s">
        <v>386</v>
      </c>
      <c r="C554" s="36">
        <v>4</v>
      </c>
      <c r="D554" s="56">
        <v>21.168299999999999</v>
      </c>
      <c r="E554" s="84">
        <v>1222</v>
      </c>
      <c r="F554" s="145">
        <v>411717.2</v>
      </c>
      <c r="G554" s="42">
        <v>100</v>
      </c>
      <c r="H554" s="51">
        <f t="shared" si="96"/>
        <v>411717.2</v>
      </c>
      <c r="I554" s="51">
        <f t="shared" si="92"/>
        <v>0</v>
      </c>
      <c r="J554" s="51">
        <f t="shared" si="93"/>
        <v>336.92078559738133</v>
      </c>
      <c r="K554" s="51">
        <f t="shared" si="94"/>
        <v>562.44830645277307</v>
      </c>
      <c r="L554" s="51">
        <f t="shared" si="95"/>
        <v>894572.21367479197</v>
      </c>
      <c r="M554" s="51"/>
      <c r="N554" s="203">
        <f t="shared" si="91"/>
        <v>894572.21367479197</v>
      </c>
      <c r="O554" s="34"/>
      <c r="Q554" s="205"/>
      <c r="R554" s="205"/>
    </row>
    <row r="555" spans="1:18" s="32" customFormat="1" x14ac:dyDescent="0.25">
      <c r="A555" s="36"/>
      <c r="B555" s="52" t="s">
        <v>387</v>
      </c>
      <c r="C555" s="36">
        <v>4</v>
      </c>
      <c r="D555" s="56">
        <v>27.250599999999999</v>
      </c>
      <c r="E555" s="84">
        <v>1783</v>
      </c>
      <c r="F555" s="145">
        <v>367642.7</v>
      </c>
      <c r="G555" s="42">
        <v>100</v>
      </c>
      <c r="H555" s="51">
        <f t="shared" si="96"/>
        <v>367642.7</v>
      </c>
      <c r="I555" s="51">
        <f t="shared" si="92"/>
        <v>0</v>
      </c>
      <c r="J555" s="51">
        <f t="shared" si="93"/>
        <v>206.19332585530006</v>
      </c>
      <c r="K555" s="51">
        <f t="shared" si="94"/>
        <v>693.17576619485442</v>
      </c>
      <c r="L555" s="51">
        <f t="shared" si="95"/>
        <v>1139952.4092104242</v>
      </c>
      <c r="M555" s="51"/>
      <c r="N555" s="203">
        <f t="shared" si="91"/>
        <v>1139952.4092104242</v>
      </c>
      <c r="O555" s="34"/>
      <c r="Q555" s="205"/>
      <c r="R555" s="205"/>
    </row>
    <row r="556" spans="1:18" s="32" customFormat="1" x14ac:dyDescent="0.25">
      <c r="A556" s="36"/>
      <c r="B556" s="52" t="s">
        <v>388</v>
      </c>
      <c r="C556" s="36">
        <v>4</v>
      </c>
      <c r="D556" s="56">
        <v>21.5503</v>
      </c>
      <c r="E556" s="84">
        <v>1683</v>
      </c>
      <c r="F556" s="145">
        <v>879005.6</v>
      </c>
      <c r="G556" s="42">
        <v>100</v>
      </c>
      <c r="H556" s="51">
        <f t="shared" si="96"/>
        <v>879005.6</v>
      </c>
      <c r="I556" s="51">
        <f t="shared" si="92"/>
        <v>0</v>
      </c>
      <c r="J556" s="51">
        <f t="shared" si="93"/>
        <v>522.28496732026144</v>
      </c>
      <c r="K556" s="51">
        <f t="shared" si="94"/>
        <v>377.08412472989301</v>
      </c>
      <c r="L556" s="51">
        <f t="shared" si="95"/>
        <v>729138.61025113892</v>
      </c>
      <c r="M556" s="51"/>
      <c r="N556" s="203">
        <f t="shared" si="91"/>
        <v>729138.61025113892</v>
      </c>
      <c r="O556" s="34"/>
      <c r="Q556" s="205"/>
      <c r="R556" s="205"/>
    </row>
    <row r="557" spans="1:18" s="32" customFormat="1" x14ac:dyDescent="0.25">
      <c r="A557" s="36"/>
      <c r="B557" s="52" t="s">
        <v>389</v>
      </c>
      <c r="C557" s="36">
        <v>4</v>
      </c>
      <c r="D557" s="56">
        <v>14.727999999999998</v>
      </c>
      <c r="E557" s="84">
        <v>1470</v>
      </c>
      <c r="F557" s="145">
        <v>707711.6</v>
      </c>
      <c r="G557" s="42">
        <v>100</v>
      </c>
      <c r="H557" s="51">
        <f t="shared" si="96"/>
        <v>707711.6</v>
      </c>
      <c r="I557" s="51">
        <f t="shared" si="92"/>
        <v>0</v>
      </c>
      <c r="J557" s="51">
        <f t="shared" si="93"/>
        <v>481.43646258503401</v>
      </c>
      <c r="K557" s="51">
        <f t="shared" si="94"/>
        <v>417.93262946512044</v>
      </c>
      <c r="L557" s="51">
        <f t="shared" si="95"/>
        <v>729409.47004021017</v>
      </c>
      <c r="M557" s="51"/>
      <c r="N557" s="203">
        <f t="shared" si="91"/>
        <v>729409.47004021017</v>
      </c>
      <c r="O557" s="34"/>
      <c r="Q557" s="205"/>
      <c r="R557" s="205"/>
    </row>
    <row r="558" spans="1:18" s="32" customFormat="1" x14ac:dyDescent="0.25">
      <c r="A558" s="36"/>
      <c r="B558" s="52" t="s">
        <v>390</v>
      </c>
      <c r="C558" s="36">
        <v>4</v>
      </c>
      <c r="D558" s="56">
        <v>18.566800000000001</v>
      </c>
      <c r="E558" s="84">
        <v>1501</v>
      </c>
      <c r="F558" s="145">
        <v>341477.4</v>
      </c>
      <c r="G558" s="42">
        <v>100</v>
      </c>
      <c r="H558" s="51">
        <f t="shared" si="96"/>
        <v>341477.4</v>
      </c>
      <c r="I558" s="51">
        <f t="shared" si="92"/>
        <v>0</v>
      </c>
      <c r="J558" s="51">
        <f t="shared" si="93"/>
        <v>227.49993337774819</v>
      </c>
      <c r="K558" s="51">
        <f t="shared" si="94"/>
        <v>671.86915867240623</v>
      </c>
      <c r="L558" s="51">
        <f t="shared" si="95"/>
        <v>1050972.9840445514</v>
      </c>
      <c r="M558" s="51"/>
      <c r="N558" s="203">
        <f t="shared" si="91"/>
        <v>1050972.9840445514</v>
      </c>
      <c r="O558" s="34"/>
      <c r="Q558" s="205"/>
      <c r="R558" s="205"/>
    </row>
    <row r="559" spans="1:18" s="32" customFormat="1" x14ac:dyDescent="0.25">
      <c r="A559" s="36"/>
      <c r="B559" s="52" t="s">
        <v>209</v>
      </c>
      <c r="C559" s="36">
        <v>4</v>
      </c>
      <c r="D559" s="56">
        <v>27.703899999999997</v>
      </c>
      <c r="E559" s="84">
        <v>2431</v>
      </c>
      <c r="F559" s="145">
        <v>400186.1</v>
      </c>
      <c r="G559" s="42">
        <v>100</v>
      </c>
      <c r="H559" s="51">
        <f t="shared" si="96"/>
        <v>400186.1</v>
      </c>
      <c r="I559" s="51">
        <f t="shared" si="92"/>
        <v>0</v>
      </c>
      <c r="J559" s="51">
        <f t="shared" si="93"/>
        <v>164.61789387083505</v>
      </c>
      <c r="K559" s="51">
        <f t="shared" si="94"/>
        <v>734.75119817931943</v>
      </c>
      <c r="L559" s="51">
        <f t="shared" si="95"/>
        <v>1269874.1453257524</v>
      </c>
      <c r="M559" s="51"/>
      <c r="N559" s="203">
        <f t="shared" si="91"/>
        <v>1269874.1453257524</v>
      </c>
      <c r="O559" s="34"/>
      <c r="Q559" s="205"/>
      <c r="R559" s="205"/>
    </row>
    <row r="560" spans="1:18" s="32" customFormat="1" x14ac:dyDescent="0.25">
      <c r="A560" s="36"/>
      <c r="B560" s="52" t="s">
        <v>246</v>
      </c>
      <c r="C560" s="36">
        <v>4</v>
      </c>
      <c r="D560" s="56">
        <v>15.173299999999998</v>
      </c>
      <c r="E560" s="84">
        <v>662</v>
      </c>
      <c r="F560" s="145">
        <v>52616.9</v>
      </c>
      <c r="G560" s="42">
        <v>100</v>
      </c>
      <c r="H560" s="51">
        <f t="shared" si="96"/>
        <v>52616.9</v>
      </c>
      <c r="I560" s="51">
        <f t="shared" si="92"/>
        <v>0</v>
      </c>
      <c r="J560" s="51">
        <f t="shared" si="93"/>
        <v>79.481722054380668</v>
      </c>
      <c r="K560" s="51">
        <f t="shared" si="94"/>
        <v>819.88736999577372</v>
      </c>
      <c r="L560" s="51">
        <f t="shared" si="95"/>
        <v>1115646.8008024285</v>
      </c>
      <c r="M560" s="51"/>
      <c r="N560" s="203">
        <f t="shared" si="91"/>
        <v>1115646.8008024285</v>
      </c>
      <c r="O560" s="34"/>
      <c r="Q560" s="205"/>
      <c r="R560" s="205"/>
    </row>
    <row r="561" spans="1:18" s="32" customFormat="1" x14ac:dyDescent="0.25">
      <c r="A561" s="36"/>
      <c r="B561" s="52" t="s">
        <v>391</v>
      </c>
      <c r="C561" s="36">
        <v>4</v>
      </c>
      <c r="D561" s="56">
        <v>20.418799999999997</v>
      </c>
      <c r="E561" s="84">
        <v>1470</v>
      </c>
      <c r="F561" s="145">
        <v>345817.2</v>
      </c>
      <c r="G561" s="42">
        <v>100</v>
      </c>
      <c r="H561" s="51">
        <f t="shared" si="96"/>
        <v>345817.2</v>
      </c>
      <c r="I561" s="51">
        <f t="shared" si="92"/>
        <v>0</v>
      </c>
      <c r="J561" s="51">
        <f t="shared" si="93"/>
        <v>235.24979591836737</v>
      </c>
      <c r="K561" s="51">
        <f t="shared" si="94"/>
        <v>664.11929613178711</v>
      </c>
      <c r="L561" s="51">
        <f t="shared" si="95"/>
        <v>1044151.1722375058</v>
      </c>
      <c r="M561" s="51"/>
      <c r="N561" s="203">
        <f t="shared" si="91"/>
        <v>1044151.1722375058</v>
      </c>
      <c r="O561" s="34"/>
      <c r="Q561" s="205"/>
      <c r="R561" s="205"/>
    </row>
    <row r="562" spans="1:18" s="32" customFormat="1" x14ac:dyDescent="0.25">
      <c r="A562" s="36"/>
      <c r="B562" s="52" t="s">
        <v>392</v>
      </c>
      <c r="C562" s="36">
        <v>4</v>
      </c>
      <c r="D562" s="56">
        <v>99.448100000000011</v>
      </c>
      <c r="E562" s="84">
        <v>5370</v>
      </c>
      <c r="F562" s="145">
        <v>1697676.4</v>
      </c>
      <c r="G562" s="42">
        <v>100</v>
      </c>
      <c r="H562" s="51">
        <f t="shared" si="96"/>
        <v>1697676.4</v>
      </c>
      <c r="I562" s="51">
        <f t="shared" si="92"/>
        <v>0</v>
      </c>
      <c r="J562" s="51">
        <f t="shared" si="93"/>
        <v>316.14085661080071</v>
      </c>
      <c r="K562" s="51">
        <f t="shared" si="94"/>
        <v>583.22823543935374</v>
      </c>
      <c r="L562" s="51">
        <f t="shared" si="95"/>
        <v>1685515.0974425999</v>
      </c>
      <c r="M562" s="51"/>
      <c r="N562" s="203">
        <f t="shared" si="91"/>
        <v>1685515.0974425999</v>
      </c>
      <c r="O562" s="34"/>
      <c r="Q562" s="205"/>
      <c r="R562" s="205"/>
    </row>
    <row r="563" spans="1:18" s="32" customFormat="1" x14ac:dyDescent="0.25">
      <c r="A563" s="36"/>
      <c r="B563" s="52" t="s">
        <v>393</v>
      </c>
      <c r="C563" s="36">
        <v>4</v>
      </c>
      <c r="D563" s="56">
        <v>22.054699999999997</v>
      </c>
      <c r="E563" s="84">
        <v>1645</v>
      </c>
      <c r="F563" s="145">
        <v>264962.40000000002</v>
      </c>
      <c r="G563" s="42">
        <v>100</v>
      </c>
      <c r="H563" s="51">
        <f t="shared" si="96"/>
        <v>264962.40000000002</v>
      </c>
      <c r="I563" s="51">
        <f t="shared" si="92"/>
        <v>0</v>
      </c>
      <c r="J563" s="51">
        <f t="shared" si="93"/>
        <v>161.07136778115503</v>
      </c>
      <c r="K563" s="51">
        <f t="shared" si="94"/>
        <v>738.29772426899945</v>
      </c>
      <c r="L563" s="51">
        <f t="shared" si="95"/>
        <v>1159914.6820761324</v>
      </c>
      <c r="M563" s="51"/>
      <c r="N563" s="203">
        <f t="shared" si="91"/>
        <v>1159914.6820761324</v>
      </c>
      <c r="O563" s="34"/>
      <c r="Q563" s="205"/>
      <c r="R563" s="205"/>
    </row>
    <row r="564" spans="1:18" s="32" customFormat="1" x14ac:dyDescent="0.25">
      <c r="A564" s="36"/>
      <c r="B564" s="52" t="s">
        <v>250</v>
      </c>
      <c r="C564" s="36">
        <v>4</v>
      </c>
      <c r="D564" s="56">
        <v>13.465299999999999</v>
      </c>
      <c r="E564" s="84">
        <v>1501</v>
      </c>
      <c r="F564" s="145">
        <v>173423.9</v>
      </c>
      <c r="G564" s="42">
        <v>100</v>
      </c>
      <c r="H564" s="51">
        <f t="shared" si="96"/>
        <v>173423.9</v>
      </c>
      <c r="I564" s="51">
        <f t="shared" si="92"/>
        <v>0</v>
      </c>
      <c r="J564" s="51">
        <f t="shared" si="93"/>
        <v>115.53890739506996</v>
      </c>
      <c r="K564" s="51">
        <f t="shared" si="94"/>
        <v>783.83018465508451</v>
      </c>
      <c r="L564" s="51">
        <f t="shared" si="95"/>
        <v>1168214.4565604762</v>
      </c>
      <c r="M564" s="51"/>
      <c r="N564" s="203">
        <f t="shared" si="91"/>
        <v>1168214.4565604762</v>
      </c>
      <c r="O564" s="34"/>
      <c r="Q564" s="205"/>
      <c r="R564" s="205"/>
    </row>
    <row r="565" spans="1:18" s="32" customFormat="1" x14ac:dyDescent="0.25">
      <c r="A565" s="36"/>
      <c r="B565" s="52" t="s">
        <v>282</v>
      </c>
      <c r="C565" s="36">
        <v>4</v>
      </c>
      <c r="D565" s="56">
        <v>32.471600000000002</v>
      </c>
      <c r="E565" s="84">
        <v>1671</v>
      </c>
      <c r="F565" s="145">
        <v>343057.6</v>
      </c>
      <c r="G565" s="42">
        <v>100</v>
      </c>
      <c r="H565" s="51">
        <f t="shared" si="96"/>
        <v>343057.6</v>
      </c>
      <c r="I565" s="51">
        <f t="shared" si="92"/>
        <v>0</v>
      </c>
      <c r="J565" s="51">
        <f t="shared" si="93"/>
        <v>205.30077797725912</v>
      </c>
      <c r="K565" s="51">
        <f t="shared" si="94"/>
        <v>694.0683140728953</v>
      </c>
      <c r="L565" s="51">
        <f t="shared" si="95"/>
        <v>1145043.1543967612</v>
      </c>
      <c r="M565" s="51"/>
      <c r="N565" s="203">
        <f t="shared" si="91"/>
        <v>1145043.1543967612</v>
      </c>
      <c r="O565" s="34"/>
      <c r="Q565" s="205"/>
      <c r="R565" s="205"/>
    </row>
    <row r="566" spans="1:18" s="32" customFormat="1" x14ac:dyDescent="0.25">
      <c r="A566" s="36"/>
      <c r="B566" s="52" t="s">
        <v>142</v>
      </c>
      <c r="C566" s="36">
        <v>4</v>
      </c>
      <c r="D566" s="56">
        <v>10.603699999999998</v>
      </c>
      <c r="E566" s="84">
        <v>812</v>
      </c>
      <c r="F566" s="145">
        <v>114394.5</v>
      </c>
      <c r="G566" s="42">
        <v>100</v>
      </c>
      <c r="H566" s="51">
        <f t="shared" si="96"/>
        <v>114394.5</v>
      </c>
      <c r="I566" s="51">
        <f t="shared" si="92"/>
        <v>0</v>
      </c>
      <c r="J566" s="51">
        <f t="shared" si="93"/>
        <v>140.87992610837438</v>
      </c>
      <c r="K566" s="51">
        <f t="shared" si="94"/>
        <v>758.48916594178013</v>
      </c>
      <c r="L566" s="51">
        <f t="shared" si="95"/>
        <v>1044707.839562438</v>
      </c>
      <c r="M566" s="51"/>
      <c r="N566" s="203">
        <f t="shared" si="91"/>
        <v>1044707.839562438</v>
      </c>
      <c r="O566" s="34"/>
      <c r="Q566" s="205"/>
      <c r="R566" s="205"/>
    </row>
    <row r="567" spans="1:18" s="32" customFormat="1" x14ac:dyDescent="0.25">
      <c r="A567" s="36"/>
      <c r="B567" s="52" t="s">
        <v>394</v>
      </c>
      <c r="C567" s="36">
        <v>4</v>
      </c>
      <c r="D567" s="56">
        <v>27.763299999999997</v>
      </c>
      <c r="E567" s="84">
        <v>2472</v>
      </c>
      <c r="F567" s="145">
        <v>417694.6</v>
      </c>
      <c r="G567" s="42">
        <v>100</v>
      </c>
      <c r="H567" s="51">
        <f t="shared" si="96"/>
        <v>417694.6</v>
      </c>
      <c r="I567" s="51">
        <f t="shared" si="92"/>
        <v>0</v>
      </c>
      <c r="J567" s="51">
        <f t="shared" si="93"/>
        <v>168.9703074433657</v>
      </c>
      <c r="K567" s="51">
        <f t="shared" si="94"/>
        <v>730.39878460678869</v>
      </c>
      <c r="L567" s="51">
        <f t="shared" si="95"/>
        <v>1269814.0941138598</v>
      </c>
      <c r="M567" s="51"/>
      <c r="N567" s="203">
        <f t="shared" si="91"/>
        <v>1269814.0941138598</v>
      </c>
      <c r="O567" s="34"/>
      <c r="Q567" s="205"/>
      <c r="R567" s="205"/>
    </row>
    <row r="568" spans="1:18" s="32" customFormat="1" x14ac:dyDescent="0.25">
      <c r="A568" s="36"/>
      <c r="B568" s="4"/>
      <c r="C568" s="4"/>
      <c r="D568" s="56">
        <v>0</v>
      </c>
      <c r="E568" s="86"/>
      <c r="F568" s="33"/>
      <c r="G568" s="42"/>
      <c r="H568" s="43"/>
      <c r="I568" s="51"/>
      <c r="J568" s="51"/>
      <c r="K568" s="51"/>
      <c r="L568" s="51"/>
      <c r="M568" s="51"/>
      <c r="N568" s="203"/>
      <c r="O568" s="34"/>
      <c r="Q568" s="205"/>
      <c r="R568" s="205"/>
    </row>
    <row r="569" spans="1:18" s="32" customFormat="1" x14ac:dyDescent="0.25">
      <c r="A569" s="31" t="s">
        <v>395</v>
      </c>
      <c r="B569" s="44" t="s">
        <v>2</v>
      </c>
      <c r="C569" s="45"/>
      <c r="D569" s="3">
        <v>783.48569999999995</v>
      </c>
      <c r="E569" s="87">
        <f>E570</f>
        <v>98276</v>
      </c>
      <c r="F569" s="38"/>
      <c r="G569" s="42"/>
      <c r="H569" s="38">
        <f>H571</f>
        <v>7357067.2249999996</v>
      </c>
      <c r="I569" s="38">
        <f>I571</f>
        <v>-7357067.2249999996</v>
      </c>
      <c r="J569" s="51"/>
      <c r="K569" s="51"/>
      <c r="L569" s="51"/>
      <c r="M569" s="47">
        <f>M571</f>
        <v>44136243.020967171</v>
      </c>
      <c r="N569" s="201">
        <f t="shared" si="91"/>
        <v>44136243.020967171</v>
      </c>
      <c r="O569" s="34"/>
      <c r="Q569" s="205"/>
      <c r="R569" s="205"/>
    </row>
    <row r="570" spans="1:18" s="32" customFormat="1" x14ac:dyDescent="0.25">
      <c r="A570" s="31" t="s">
        <v>395</v>
      </c>
      <c r="B570" s="44" t="s">
        <v>3</v>
      </c>
      <c r="C570" s="45"/>
      <c r="D570" s="3">
        <v>783.48569999999995</v>
      </c>
      <c r="E570" s="87">
        <f>SUM(E572:E596)</f>
        <v>98276</v>
      </c>
      <c r="F570" s="38">
        <f>SUM(F572:F596)</f>
        <v>58640172.999999993</v>
      </c>
      <c r="G570" s="42"/>
      <c r="H570" s="38">
        <f>SUM(H572:H596)</f>
        <v>43926038.549999997</v>
      </c>
      <c r="I570" s="38">
        <f>SUM(I572:I596)</f>
        <v>14714134.449999999</v>
      </c>
      <c r="J570" s="51"/>
      <c r="K570" s="51"/>
      <c r="L570" s="38">
        <f>SUM(L572:L596)</f>
        <v>30818980.863120254</v>
      </c>
      <c r="M570" s="51"/>
      <c r="N570" s="201">
        <f t="shared" si="91"/>
        <v>30818980.863120254</v>
      </c>
      <c r="O570" s="34"/>
      <c r="Q570" s="205"/>
      <c r="R570" s="205"/>
    </row>
    <row r="571" spans="1:18" s="32" customFormat="1" x14ac:dyDescent="0.25">
      <c r="A571" s="36"/>
      <c r="B571" s="52" t="s">
        <v>26</v>
      </c>
      <c r="C571" s="36">
        <v>2</v>
      </c>
      <c r="D571" s="56">
        <v>0</v>
      </c>
      <c r="E571" s="90"/>
      <c r="F571" s="51"/>
      <c r="G571" s="42">
        <v>25</v>
      </c>
      <c r="H571" s="51">
        <f>F581*G571/100</f>
        <v>7357067.2249999996</v>
      </c>
      <c r="I571" s="51">
        <f t="shared" si="92"/>
        <v>-7357067.2249999996</v>
      </c>
      <c r="J571" s="51"/>
      <c r="K571" s="51"/>
      <c r="L571" s="51"/>
      <c r="M571" s="51">
        <f>($L$7*$L$8*E569/$L$10)+($L$7*$L$9*D569/$L$11)</f>
        <v>44136243.020967171</v>
      </c>
      <c r="N571" s="203">
        <f t="shared" si="91"/>
        <v>44136243.020967171</v>
      </c>
      <c r="O571" s="34"/>
      <c r="Q571" s="205"/>
      <c r="R571" s="205"/>
    </row>
    <row r="572" spans="1:18" s="32" customFormat="1" x14ac:dyDescent="0.25">
      <c r="A572" s="36"/>
      <c r="B572" s="52" t="s">
        <v>396</v>
      </c>
      <c r="C572" s="36">
        <v>4</v>
      </c>
      <c r="D572" s="56">
        <v>26.569000000000003</v>
      </c>
      <c r="E572" s="84">
        <v>4900</v>
      </c>
      <c r="F572" s="146">
        <v>3058673.4</v>
      </c>
      <c r="G572" s="42">
        <v>100</v>
      </c>
      <c r="H572" s="51">
        <f>F572*G572/100</f>
        <v>3058673.4</v>
      </c>
      <c r="I572" s="51">
        <f t="shared" si="92"/>
        <v>0</v>
      </c>
      <c r="J572" s="51">
        <f t="shared" ref="J572:J596" si="97">F572/E572</f>
        <v>624.21906122448979</v>
      </c>
      <c r="K572" s="51">
        <f t="shared" ref="K572:K596" si="98">$J$11*$J$19-J572</f>
        <v>275.15003082566466</v>
      </c>
      <c r="L572" s="51">
        <f t="shared" ref="L572:L596" si="99">IF(K572&gt;0,$J$7*$J$8*(K572/$K$19),0)+$J$7*$J$9*(E572/$E$19)+$J$7*$J$10*(D572/$D$19)</f>
        <v>1013265.7633907276</v>
      </c>
      <c r="M572" s="51"/>
      <c r="N572" s="203">
        <f t="shared" si="91"/>
        <v>1013265.7633907276</v>
      </c>
      <c r="O572" s="34"/>
      <c r="Q572" s="205"/>
      <c r="R572" s="205"/>
    </row>
    <row r="573" spans="1:18" s="32" customFormat="1" x14ac:dyDescent="0.25">
      <c r="A573" s="36"/>
      <c r="B573" s="52" t="s">
        <v>397</v>
      </c>
      <c r="C573" s="36">
        <v>4</v>
      </c>
      <c r="D573" s="56">
        <v>51.770800000000001</v>
      </c>
      <c r="E573" s="84">
        <v>1838</v>
      </c>
      <c r="F573" s="146">
        <v>373723.1</v>
      </c>
      <c r="G573" s="42">
        <v>100</v>
      </c>
      <c r="H573" s="51">
        <f t="shared" ref="H573:H596" si="100">F573*G573/100</f>
        <v>373723.1</v>
      </c>
      <c r="I573" s="51">
        <f t="shared" si="92"/>
        <v>0</v>
      </c>
      <c r="J573" s="51">
        <f t="shared" si="97"/>
        <v>203.33139281828073</v>
      </c>
      <c r="K573" s="51">
        <f t="shared" si="98"/>
        <v>696.03769923187372</v>
      </c>
      <c r="L573" s="51">
        <f t="shared" si="99"/>
        <v>1232629.143028673</v>
      </c>
      <c r="M573" s="51"/>
      <c r="N573" s="203">
        <f t="shared" si="91"/>
        <v>1232629.143028673</v>
      </c>
      <c r="O573" s="34"/>
      <c r="Q573" s="205"/>
      <c r="R573" s="205"/>
    </row>
    <row r="574" spans="1:18" s="32" customFormat="1" x14ac:dyDescent="0.25">
      <c r="A574" s="36"/>
      <c r="B574" s="52" t="s">
        <v>795</v>
      </c>
      <c r="C574" s="36">
        <v>4</v>
      </c>
      <c r="D574" s="56">
        <v>58.449799999999996</v>
      </c>
      <c r="E574" s="84">
        <v>2386</v>
      </c>
      <c r="F574" s="146">
        <v>485335</v>
      </c>
      <c r="G574" s="42">
        <v>100</v>
      </c>
      <c r="H574" s="51">
        <f t="shared" si="100"/>
        <v>485335</v>
      </c>
      <c r="I574" s="51">
        <f t="shared" si="92"/>
        <v>0</v>
      </c>
      <c r="J574" s="51">
        <f t="shared" si="97"/>
        <v>203.4094719195306</v>
      </c>
      <c r="K574" s="51">
        <f t="shared" si="98"/>
        <v>695.95962013062388</v>
      </c>
      <c r="L574" s="51">
        <f t="shared" si="99"/>
        <v>1321397.0278466356</v>
      </c>
      <c r="M574" s="51"/>
      <c r="N574" s="203">
        <f t="shared" si="91"/>
        <v>1321397.0278466356</v>
      </c>
      <c r="O574" s="34"/>
      <c r="Q574" s="205"/>
      <c r="R574" s="205"/>
    </row>
    <row r="575" spans="1:18" s="32" customFormat="1" x14ac:dyDescent="0.25">
      <c r="A575" s="36"/>
      <c r="B575" s="52" t="s">
        <v>398</v>
      </c>
      <c r="C575" s="36">
        <v>4</v>
      </c>
      <c r="D575" s="56">
        <v>69.130799999999994</v>
      </c>
      <c r="E575" s="84">
        <v>10937</v>
      </c>
      <c r="F575" s="146">
        <v>4059516.6</v>
      </c>
      <c r="G575" s="42">
        <v>100</v>
      </c>
      <c r="H575" s="51">
        <f t="shared" si="100"/>
        <v>4059516.6</v>
      </c>
      <c r="I575" s="51">
        <f t="shared" si="92"/>
        <v>0</v>
      </c>
      <c r="J575" s="51">
        <f t="shared" si="97"/>
        <v>371.1727713266892</v>
      </c>
      <c r="K575" s="51">
        <f t="shared" si="98"/>
        <v>528.19632072346531</v>
      </c>
      <c r="L575" s="51">
        <f t="shared" si="99"/>
        <v>2191555.6552943592</v>
      </c>
      <c r="M575" s="51"/>
      <c r="N575" s="203">
        <f t="shared" si="91"/>
        <v>2191555.6552943592</v>
      </c>
      <c r="O575" s="34"/>
      <c r="Q575" s="205"/>
      <c r="R575" s="205"/>
    </row>
    <row r="576" spans="1:18" s="32" customFormat="1" x14ac:dyDescent="0.25">
      <c r="A576" s="36"/>
      <c r="B576" s="52" t="s">
        <v>399</v>
      </c>
      <c r="C576" s="36">
        <v>4</v>
      </c>
      <c r="D576" s="56">
        <v>13.638200000000001</v>
      </c>
      <c r="E576" s="84">
        <v>2583</v>
      </c>
      <c r="F576" s="146">
        <v>820193.8</v>
      </c>
      <c r="G576" s="42">
        <v>100</v>
      </c>
      <c r="H576" s="51">
        <f t="shared" si="100"/>
        <v>820193.8</v>
      </c>
      <c r="I576" s="51">
        <f t="shared" si="92"/>
        <v>0</v>
      </c>
      <c r="J576" s="51">
        <f t="shared" si="97"/>
        <v>317.53534649632212</v>
      </c>
      <c r="K576" s="51">
        <f t="shared" si="98"/>
        <v>581.83374555383239</v>
      </c>
      <c r="L576" s="51">
        <f t="shared" si="99"/>
        <v>1057316.5992817851</v>
      </c>
      <c r="M576" s="51"/>
      <c r="N576" s="203">
        <f t="shared" si="91"/>
        <v>1057316.5992817851</v>
      </c>
      <c r="O576" s="34"/>
      <c r="Q576" s="205"/>
      <c r="R576" s="205"/>
    </row>
    <row r="577" spans="1:18" s="32" customFormat="1" x14ac:dyDescent="0.25">
      <c r="A577" s="36"/>
      <c r="B577" s="52" t="s">
        <v>400</v>
      </c>
      <c r="C577" s="36">
        <v>4</v>
      </c>
      <c r="D577" s="56">
        <v>52.592100000000002</v>
      </c>
      <c r="E577" s="84">
        <v>2152</v>
      </c>
      <c r="F577" s="146">
        <v>740323.7</v>
      </c>
      <c r="G577" s="42">
        <v>100</v>
      </c>
      <c r="H577" s="51">
        <f t="shared" si="100"/>
        <v>740323.7</v>
      </c>
      <c r="I577" s="51">
        <f t="shared" si="92"/>
        <v>0</v>
      </c>
      <c r="J577" s="51">
        <f t="shared" si="97"/>
        <v>344.01658921933085</v>
      </c>
      <c r="K577" s="51">
        <f t="shared" si="98"/>
        <v>555.3525028308236</v>
      </c>
      <c r="L577" s="51">
        <f t="shared" si="99"/>
        <v>1104514.3279990721</v>
      </c>
      <c r="M577" s="51"/>
      <c r="N577" s="203">
        <f t="shared" si="91"/>
        <v>1104514.3279990721</v>
      </c>
      <c r="O577" s="34"/>
      <c r="Q577" s="205"/>
      <c r="R577" s="205"/>
    </row>
    <row r="578" spans="1:18" s="32" customFormat="1" x14ac:dyDescent="0.25">
      <c r="A578" s="36"/>
      <c r="B578" s="52" t="s">
        <v>401</v>
      </c>
      <c r="C578" s="36">
        <v>4</v>
      </c>
      <c r="D578" s="56">
        <v>7.2299999999999995</v>
      </c>
      <c r="E578" s="84">
        <v>1087</v>
      </c>
      <c r="F578" s="146">
        <v>251977.1</v>
      </c>
      <c r="G578" s="42">
        <v>100</v>
      </c>
      <c r="H578" s="51">
        <f t="shared" si="100"/>
        <v>251977.1</v>
      </c>
      <c r="I578" s="51">
        <f t="shared" si="92"/>
        <v>0</v>
      </c>
      <c r="J578" s="51">
        <f t="shared" si="97"/>
        <v>231.80965961361545</v>
      </c>
      <c r="K578" s="51">
        <f t="shared" si="98"/>
        <v>667.55943243653905</v>
      </c>
      <c r="L578" s="51">
        <f t="shared" si="99"/>
        <v>957479.04889809003</v>
      </c>
      <c r="M578" s="51"/>
      <c r="N578" s="203">
        <f t="shared" ref="N578:N641" si="101">L578+M578</f>
        <v>957479.04889809003</v>
      </c>
      <c r="O578" s="34"/>
      <c r="Q578" s="205"/>
      <c r="R578" s="205"/>
    </row>
    <row r="579" spans="1:18" s="32" customFormat="1" x14ac:dyDescent="0.25">
      <c r="A579" s="36"/>
      <c r="B579" s="52" t="s">
        <v>299</v>
      </c>
      <c r="C579" s="36">
        <v>4</v>
      </c>
      <c r="D579" s="56">
        <v>40.322299999999998</v>
      </c>
      <c r="E579" s="84">
        <v>3596</v>
      </c>
      <c r="F579" s="146">
        <v>1573525.7</v>
      </c>
      <c r="G579" s="42">
        <v>100</v>
      </c>
      <c r="H579" s="51">
        <f t="shared" si="100"/>
        <v>1573525.7</v>
      </c>
      <c r="I579" s="51">
        <f t="shared" si="92"/>
        <v>0</v>
      </c>
      <c r="J579" s="51">
        <f t="shared" si="97"/>
        <v>437.57666852057838</v>
      </c>
      <c r="K579" s="51">
        <f t="shared" si="98"/>
        <v>461.79242352957607</v>
      </c>
      <c r="L579" s="51">
        <f t="shared" si="99"/>
        <v>1125743.9292397918</v>
      </c>
      <c r="M579" s="51"/>
      <c r="N579" s="203">
        <f t="shared" si="101"/>
        <v>1125743.9292397918</v>
      </c>
      <c r="O579" s="34"/>
      <c r="Q579" s="205"/>
      <c r="R579" s="205"/>
    </row>
    <row r="580" spans="1:18" s="32" customFormat="1" x14ac:dyDescent="0.25">
      <c r="A580" s="36"/>
      <c r="B580" s="52" t="s">
        <v>402</v>
      </c>
      <c r="C580" s="36">
        <v>4</v>
      </c>
      <c r="D580" s="56">
        <v>5.835</v>
      </c>
      <c r="E580" s="84">
        <v>1168</v>
      </c>
      <c r="F580" s="146">
        <v>215998.4</v>
      </c>
      <c r="G580" s="42">
        <v>100</v>
      </c>
      <c r="H580" s="51">
        <f t="shared" si="100"/>
        <v>215998.4</v>
      </c>
      <c r="I580" s="51">
        <f t="shared" ref="I580:I643" si="102">F580-H580</f>
        <v>0</v>
      </c>
      <c r="J580" s="51">
        <f t="shared" si="97"/>
        <v>184.93013698630136</v>
      </c>
      <c r="K580" s="51">
        <f t="shared" si="98"/>
        <v>714.43895506385309</v>
      </c>
      <c r="L580" s="51">
        <f t="shared" si="99"/>
        <v>1018875.1939917689</v>
      </c>
      <c r="M580" s="51"/>
      <c r="N580" s="203">
        <f t="shared" si="101"/>
        <v>1018875.1939917689</v>
      </c>
      <c r="O580" s="34"/>
      <c r="Q580" s="205"/>
      <c r="R580" s="205"/>
    </row>
    <row r="581" spans="1:18" s="32" customFormat="1" x14ac:dyDescent="0.25">
      <c r="A581" s="36"/>
      <c r="B581" s="52" t="s">
        <v>869</v>
      </c>
      <c r="C581" s="36">
        <v>3</v>
      </c>
      <c r="D581" s="56">
        <v>31.644399999999997</v>
      </c>
      <c r="E581" s="84">
        <v>15795</v>
      </c>
      <c r="F581" s="146">
        <v>29428268.899999999</v>
      </c>
      <c r="G581" s="42">
        <v>50</v>
      </c>
      <c r="H581" s="51">
        <f t="shared" si="100"/>
        <v>14714134.449999999</v>
      </c>
      <c r="I581" s="51">
        <f t="shared" si="102"/>
        <v>14714134.449999999</v>
      </c>
      <c r="J581" s="51">
        <f t="shared" si="97"/>
        <v>1863.1382652738207</v>
      </c>
      <c r="K581" s="51">
        <f t="shared" si="98"/>
        <v>-963.76917322366626</v>
      </c>
      <c r="L581" s="51">
        <f t="shared" si="99"/>
        <v>2019495.7625908726</v>
      </c>
      <c r="M581" s="51"/>
      <c r="N581" s="203">
        <f t="shared" si="101"/>
        <v>2019495.7625908726</v>
      </c>
      <c r="O581" s="34"/>
      <c r="Q581" s="205"/>
      <c r="R581" s="205"/>
    </row>
    <row r="582" spans="1:18" s="32" customFormat="1" x14ac:dyDescent="0.25">
      <c r="A582" s="36"/>
      <c r="B582" s="52" t="s">
        <v>403</v>
      </c>
      <c r="C582" s="36">
        <v>4</v>
      </c>
      <c r="D582" s="56">
        <v>12.1113</v>
      </c>
      <c r="E582" s="84">
        <v>2459</v>
      </c>
      <c r="F582" s="146">
        <v>452012.9</v>
      </c>
      <c r="G582" s="42">
        <v>100</v>
      </c>
      <c r="H582" s="51">
        <f t="shared" si="100"/>
        <v>452012.9</v>
      </c>
      <c r="I582" s="51">
        <f t="shared" si="102"/>
        <v>0</v>
      </c>
      <c r="J582" s="51">
        <f t="shared" si="97"/>
        <v>183.81980479869867</v>
      </c>
      <c r="K582" s="51">
        <f t="shared" si="98"/>
        <v>715.54928725145578</v>
      </c>
      <c r="L582" s="51">
        <f t="shared" si="99"/>
        <v>1197697.9759545536</v>
      </c>
      <c r="M582" s="51"/>
      <c r="N582" s="203">
        <f t="shared" si="101"/>
        <v>1197697.9759545536</v>
      </c>
      <c r="O582" s="34"/>
      <c r="Q582" s="205"/>
      <c r="R582" s="205"/>
    </row>
    <row r="583" spans="1:18" s="32" customFormat="1" x14ac:dyDescent="0.25">
      <c r="A583" s="36"/>
      <c r="B583" s="52" t="s">
        <v>404</v>
      </c>
      <c r="C583" s="36">
        <v>4</v>
      </c>
      <c r="D583" s="56">
        <v>21.832999999999998</v>
      </c>
      <c r="E583" s="84">
        <v>4976</v>
      </c>
      <c r="F583" s="146">
        <v>1938191.1</v>
      </c>
      <c r="G583" s="42">
        <v>100</v>
      </c>
      <c r="H583" s="51">
        <f t="shared" si="100"/>
        <v>1938191.1</v>
      </c>
      <c r="I583" s="51">
        <f t="shared" si="102"/>
        <v>0</v>
      </c>
      <c r="J583" s="51">
        <f t="shared" si="97"/>
        <v>389.50785771704182</v>
      </c>
      <c r="K583" s="51">
        <f t="shared" si="98"/>
        <v>509.86123433311263</v>
      </c>
      <c r="L583" s="51">
        <f t="shared" si="99"/>
        <v>1288318.5453903358</v>
      </c>
      <c r="M583" s="51"/>
      <c r="N583" s="203">
        <f t="shared" si="101"/>
        <v>1288318.5453903358</v>
      </c>
      <c r="O583" s="34"/>
      <c r="Q583" s="205"/>
      <c r="R583" s="205"/>
    </row>
    <row r="584" spans="1:18" s="32" customFormat="1" x14ac:dyDescent="0.25">
      <c r="A584" s="36"/>
      <c r="B584" s="52" t="s">
        <v>405</v>
      </c>
      <c r="C584" s="36">
        <v>4</v>
      </c>
      <c r="D584" s="56">
        <v>25.650599999999997</v>
      </c>
      <c r="E584" s="84">
        <v>2946</v>
      </c>
      <c r="F584" s="146">
        <v>624188.69999999995</v>
      </c>
      <c r="G584" s="42">
        <v>100</v>
      </c>
      <c r="H584" s="51">
        <f t="shared" si="100"/>
        <v>624188.69999999995</v>
      </c>
      <c r="I584" s="51">
        <f t="shared" si="102"/>
        <v>0</v>
      </c>
      <c r="J584" s="51">
        <f t="shared" si="97"/>
        <v>211.87668024439918</v>
      </c>
      <c r="K584" s="51">
        <f t="shared" si="98"/>
        <v>687.4924118057553</v>
      </c>
      <c r="L584" s="51">
        <f t="shared" si="99"/>
        <v>1268590.6020205633</v>
      </c>
      <c r="M584" s="51"/>
      <c r="N584" s="203">
        <f t="shared" si="101"/>
        <v>1268590.6020205633</v>
      </c>
      <c r="O584" s="34"/>
      <c r="Q584" s="205"/>
      <c r="R584" s="205"/>
    </row>
    <row r="585" spans="1:18" s="32" customFormat="1" x14ac:dyDescent="0.25">
      <c r="A585" s="36"/>
      <c r="B585" s="52" t="s">
        <v>406</v>
      </c>
      <c r="C585" s="36">
        <v>4</v>
      </c>
      <c r="D585" s="56">
        <v>13.840599999999998</v>
      </c>
      <c r="E585" s="84">
        <v>2227</v>
      </c>
      <c r="F585" s="146">
        <v>954031.9</v>
      </c>
      <c r="G585" s="42">
        <v>100</v>
      </c>
      <c r="H585" s="51">
        <f t="shared" si="100"/>
        <v>954031.9</v>
      </c>
      <c r="I585" s="51">
        <f t="shared" si="102"/>
        <v>0</v>
      </c>
      <c r="J585" s="51">
        <f t="shared" si="97"/>
        <v>428.39330938482266</v>
      </c>
      <c r="K585" s="51">
        <f t="shared" si="98"/>
        <v>470.97578266533179</v>
      </c>
      <c r="L585" s="51">
        <f t="shared" si="99"/>
        <v>881785.24591954134</v>
      </c>
      <c r="M585" s="51"/>
      <c r="N585" s="203">
        <f t="shared" si="101"/>
        <v>881785.24591954134</v>
      </c>
      <c r="O585" s="34"/>
      <c r="Q585" s="205"/>
      <c r="R585" s="205"/>
    </row>
    <row r="586" spans="1:18" s="32" customFormat="1" x14ac:dyDescent="0.25">
      <c r="A586" s="36"/>
      <c r="B586" s="52" t="s">
        <v>407</v>
      </c>
      <c r="C586" s="36">
        <v>4</v>
      </c>
      <c r="D586" s="56">
        <v>7.8751000000000007</v>
      </c>
      <c r="E586" s="84">
        <v>979</v>
      </c>
      <c r="F586" s="146">
        <v>121883.4</v>
      </c>
      <c r="G586" s="42">
        <v>100</v>
      </c>
      <c r="H586" s="51">
        <f t="shared" si="100"/>
        <v>121883.4</v>
      </c>
      <c r="I586" s="51">
        <f t="shared" si="102"/>
        <v>0</v>
      </c>
      <c r="J586" s="51">
        <f t="shared" si="97"/>
        <v>124.49785495403472</v>
      </c>
      <c r="K586" s="51">
        <f t="shared" si="98"/>
        <v>774.87123709611978</v>
      </c>
      <c r="L586" s="51">
        <f t="shared" si="99"/>
        <v>1075412.2834999287</v>
      </c>
      <c r="M586" s="51"/>
      <c r="N586" s="203">
        <f t="shared" si="101"/>
        <v>1075412.2834999287</v>
      </c>
      <c r="O586" s="34"/>
      <c r="Q586" s="205"/>
      <c r="R586" s="205"/>
    </row>
    <row r="587" spans="1:18" s="32" customFormat="1" x14ac:dyDescent="0.25">
      <c r="A587" s="36"/>
      <c r="B587" s="52" t="s">
        <v>408</v>
      </c>
      <c r="C587" s="36">
        <v>4</v>
      </c>
      <c r="D587" s="56">
        <v>45.59</v>
      </c>
      <c r="E587" s="84">
        <v>5524</v>
      </c>
      <c r="F587" s="146">
        <v>2219276.4</v>
      </c>
      <c r="G587" s="42">
        <v>100</v>
      </c>
      <c r="H587" s="51">
        <f t="shared" si="100"/>
        <v>2219276.4</v>
      </c>
      <c r="I587" s="51">
        <f t="shared" si="102"/>
        <v>0</v>
      </c>
      <c r="J587" s="51">
        <f t="shared" si="97"/>
        <v>401.75170166545979</v>
      </c>
      <c r="K587" s="51">
        <f t="shared" si="98"/>
        <v>497.61739038469466</v>
      </c>
      <c r="L587" s="51">
        <f t="shared" si="99"/>
        <v>1419995.6314333915</v>
      </c>
      <c r="M587" s="51"/>
      <c r="N587" s="203">
        <f t="shared" si="101"/>
        <v>1419995.6314333915</v>
      </c>
      <c r="O587" s="34"/>
      <c r="Q587" s="205"/>
      <c r="R587" s="205"/>
    </row>
    <row r="588" spans="1:18" s="32" customFormat="1" x14ac:dyDescent="0.25">
      <c r="A588" s="36"/>
      <c r="B588" s="52" t="s">
        <v>409</v>
      </c>
      <c r="C588" s="36">
        <v>4</v>
      </c>
      <c r="D588" s="56">
        <v>77.631799999999998</v>
      </c>
      <c r="E588" s="84">
        <v>7478</v>
      </c>
      <c r="F588" s="146">
        <v>2977852.9</v>
      </c>
      <c r="G588" s="42">
        <v>100</v>
      </c>
      <c r="H588" s="51">
        <f t="shared" si="100"/>
        <v>2977852.9</v>
      </c>
      <c r="I588" s="51">
        <f t="shared" si="102"/>
        <v>0</v>
      </c>
      <c r="J588" s="51">
        <f t="shared" si="97"/>
        <v>398.21515110992243</v>
      </c>
      <c r="K588" s="51">
        <f t="shared" si="98"/>
        <v>501.15394094023202</v>
      </c>
      <c r="L588" s="51">
        <f t="shared" si="99"/>
        <v>1768800.4874887001</v>
      </c>
      <c r="M588" s="51"/>
      <c r="N588" s="203">
        <f t="shared" si="101"/>
        <v>1768800.4874887001</v>
      </c>
      <c r="O588" s="34"/>
      <c r="Q588" s="205"/>
      <c r="R588" s="205"/>
    </row>
    <row r="589" spans="1:18" s="32" customFormat="1" x14ac:dyDescent="0.25">
      <c r="A589" s="36"/>
      <c r="B589" s="52" t="s">
        <v>410</v>
      </c>
      <c r="C589" s="36">
        <v>4</v>
      </c>
      <c r="D589" s="56">
        <v>34.059899999999999</v>
      </c>
      <c r="E589" s="84">
        <v>5590</v>
      </c>
      <c r="F589" s="146">
        <v>1140132</v>
      </c>
      <c r="G589" s="42">
        <v>100</v>
      </c>
      <c r="H589" s="51">
        <f t="shared" si="100"/>
        <v>1140132</v>
      </c>
      <c r="I589" s="51">
        <f t="shared" si="102"/>
        <v>0</v>
      </c>
      <c r="J589" s="51">
        <f t="shared" si="97"/>
        <v>203.9592128801431</v>
      </c>
      <c r="K589" s="51">
        <f t="shared" si="98"/>
        <v>695.40987917001132</v>
      </c>
      <c r="L589" s="51">
        <f t="shared" si="99"/>
        <v>1626630.7426875539</v>
      </c>
      <c r="M589" s="51"/>
      <c r="N589" s="203">
        <f t="shared" si="101"/>
        <v>1626630.7426875539</v>
      </c>
      <c r="O589" s="34"/>
      <c r="Q589" s="205"/>
      <c r="R589" s="205"/>
    </row>
    <row r="590" spans="1:18" s="32" customFormat="1" x14ac:dyDescent="0.25">
      <c r="A590" s="36"/>
      <c r="B590" s="52" t="s">
        <v>411</v>
      </c>
      <c r="C590" s="36">
        <v>4</v>
      </c>
      <c r="D590" s="56">
        <v>8.8218999999999994</v>
      </c>
      <c r="E590" s="84">
        <v>1757</v>
      </c>
      <c r="F590" s="146">
        <v>1789363.8</v>
      </c>
      <c r="G590" s="42">
        <v>100</v>
      </c>
      <c r="H590" s="51">
        <f t="shared" si="100"/>
        <v>1789363.8</v>
      </c>
      <c r="I590" s="51">
        <f t="shared" si="102"/>
        <v>0</v>
      </c>
      <c r="J590" s="51">
        <f t="shared" si="97"/>
        <v>1018.4199203187251</v>
      </c>
      <c r="K590" s="51">
        <f t="shared" si="98"/>
        <v>-119.05082826857063</v>
      </c>
      <c r="L590" s="51">
        <f t="shared" si="99"/>
        <v>242499.80516821009</v>
      </c>
      <c r="M590" s="51"/>
      <c r="N590" s="203">
        <f t="shared" si="101"/>
        <v>242499.80516821009</v>
      </c>
      <c r="O590" s="34"/>
      <c r="Q590" s="205"/>
      <c r="R590" s="205"/>
    </row>
    <row r="591" spans="1:18" s="32" customFormat="1" x14ac:dyDescent="0.25">
      <c r="A591" s="36"/>
      <c r="B591" s="52" t="s">
        <v>412</v>
      </c>
      <c r="C591" s="36">
        <v>4</v>
      </c>
      <c r="D591" s="56">
        <v>23.27</v>
      </c>
      <c r="E591" s="84">
        <v>3015</v>
      </c>
      <c r="F591" s="146">
        <v>1030352.2</v>
      </c>
      <c r="G591" s="42">
        <v>100</v>
      </c>
      <c r="H591" s="51">
        <f t="shared" si="100"/>
        <v>1030352.2</v>
      </c>
      <c r="I591" s="51">
        <f t="shared" si="102"/>
        <v>0</v>
      </c>
      <c r="J591" s="51">
        <f t="shared" si="97"/>
        <v>341.74202321724709</v>
      </c>
      <c r="K591" s="51">
        <f t="shared" si="98"/>
        <v>557.6270688329073</v>
      </c>
      <c r="L591" s="51">
        <f t="shared" si="99"/>
        <v>1113011.0672532301</v>
      </c>
      <c r="M591" s="51"/>
      <c r="N591" s="203">
        <f t="shared" si="101"/>
        <v>1113011.0672532301</v>
      </c>
      <c r="O591" s="34"/>
      <c r="Q591" s="205"/>
      <c r="R591" s="205"/>
    </row>
    <row r="592" spans="1:18" s="32" customFormat="1" x14ac:dyDescent="0.25">
      <c r="A592" s="36"/>
      <c r="B592" s="52" t="s">
        <v>796</v>
      </c>
      <c r="C592" s="36">
        <v>4</v>
      </c>
      <c r="D592" s="56">
        <v>41.862299999999991</v>
      </c>
      <c r="E592" s="84">
        <v>4302</v>
      </c>
      <c r="F592" s="146">
        <v>1391559.4</v>
      </c>
      <c r="G592" s="42">
        <v>100</v>
      </c>
      <c r="H592" s="51">
        <f t="shared" si="100"/>
        <v>1391559.4</v>
      </c>
      <c r="I592" s="51">
        <f t="shared" si="102"/>
        <v>0</v>
      </c>
      <c r="J592" s="51">
        <f t="shared" si="97"/>
        <v>323.46801487680148</v>
      </c>
      <c r="K592" s="51">
        <f t="shared" si="98"/>
        <v>575.90107717335297</v>
      </c>
      <c r="L592" s="51">
        <f t="shared" si="99"/>
        <v>1353434.5031676043</v>
      </c>
      <c r="M592" s="51"/>
      <c r="N592" s="203">
        <f t="shared" si="101"/>
        <v>1353434.5031676043</v>
      </c>
      <c r="O592" s="34"/>
      <c r="Q592" s="205"/>
      <c r="R592" s="205"/>
    </row>
    <row r="593" spans="1:18" s="32" customFormat="1" x14ac:dyDescent="0.25">
      <c r="A593" s="36"/>
      <c r="B593" s="52" t="s">
        <v>413</v>
      </c>
      <c r="C593" s="36">
        <v>4</v>
      </c>
      <c r="D593" s="56">
        <v>27.890700000000002</v>
      </c>
      <c r="E593" s="84">
        <v>2906</v>
      </c>
      <c r="F593" s="146">
        <v>603806.1</v>
      </c>
      <c r="G593" s="42">
        <v>100</v>
      </c>
      <c r="H593" s="51">
        <f t="shared" si="100"/>
        <v>603806.1</v>
      </c>
      <c r="I593" s="51">
        <f t="shared" si="102"/>
        <v>0</v>
      </c>
      <c r="J593" s="51">
        <f t="shared" si="97"/>
        <v>207.77911218169305</v>
      </c>
      <c r="K593" s="51">
        <f t="shared" si="98"/>
        <v>691.58997986846134</v>
      </c>
      <c r="L593" s="51">
        <f t="shared" si="99"/>
        <v>1276210.0934514273</v>
      </c>
      <c r="M593" s="51"/>
      <c r="N593" s="203">
        <f t="shared" si="101"/>
        <v>1276210.0934514273</v>
      </c>
      <c r="O593" s="34"/>
      <c r="Q593" s="205"/>
      <c r="R593" s="205"/>
    </row>
    <row r="594" spans="1:18" s="32" customFormat="1" x14ac:dyDescent="0.25">
      <c r="A594" s="36"/>
      <c r="B594" s="52" t="s">
        <v>797</v>
      </c>
      <c r="C594" s="36">
        <v>4</v>
      </c>
      <c r="D594" s="56">
        <v>36.872</v>
      </c>
      <c r="E594" s="84">
        <v>3935</v>
      </c>
      <c r="F594" s="146">
        <v>1248927</v>
      </c>
      <c r="G594" s="42">
        <v>100</v>
      </c>
      <c r="H594" s="51">
        <f t="shared" si="100"/>
        <v>1248927</v>
      </c>
      <c r="I594" s="51">
        <f t="shared" si="102"/>
        <v>0</v>
      </c>
      <c r="J594" s="51">
        <f t="shared" si="97"/>
        <v>317.38932655654384</v>
      </c>
      <c r="K594" s="51">
        <f t="shared" si="98"/>
        <v>581.97976549361056</v>
      </c>
      <c r="L594" s="51">
        <f t="shared" si="99"/>
        <v>1299479.0981486083</v>
      </c>
      <c r="M594" s="51"/>
      <c r="N594" s="203">
        <f t="shared" si="101"/>
        <v>1299479.0981486083</v>
      </c>
      <c r="O594" s="34"/>
      <c r="Q594" s="205"/>
      <c r="R594" s="205"/>
    </row>
    <row r="595" spans="1:18" s="32" customFormat="1" x14ac:dyDescent="0.25">
      <c r="A595" s="36"/>
      <c r="B595" s="52" t="s">
        <v>414</v>
      </c>
      <c r="C595" s="36">
        <v>4</v>
      </c>
      <c r="D595" s="56">
        <v>19.46</v>
      </c>
      <c r="E595" s="84">
        <v>1147</v>
      </c>
      <c r="F595" s="146">
        <v>487167.2</v>
      </c>
      <c r="G595" s="42">
        <v>100</v>
      </c>
      <c r="H595" s="51">
        <f t="shared" si="100"/>
        <v>487167.2</v>
      </c>
      <c r="I595" s="51">
        <f t="shared" si="102"/>
        <v>0</v>
      </c>
      <c r="J595" s="51">
        <f t="shared" si="97"/>
        <v>424.7316477768091</v>
      </c>
      <c r="K595" s="51">
        <f t="shared" si="98"/>
        <v>474.63744427334535</v>
      </c>
      <c r="L595" s="51">
        <f t="shared" si="99"/>
        <v>774308.47064335574</v>
      </c>
      <c r="M595" s="51"/>
      <c r="N595" s="203">
        <f t="shared" si="101"/>
        <v>774308.47064335574</v>
      </c>
      <c r="O595" s="34"/>
      <c r="Q595" s="205"/>
      <c r="R595" s="205"/>
    </row>
    <row r="596" spans="1:18" s="32" customFormat="1" x14ac:dyDescent="0.25">
      <c r="A596" s="36"/>
      <c r="B596" s="52" t="s">
        <v>798</v>
      </c>
      <c r="C596" s="36">
        <v>4</v>
      </c>
      <c r="D596" s="56">
        <v>29.534099999999999</v>
      </c>
      <c r="E596" s="84">
        <v>2593</v>
      </c>
      <c r="F596" s="146">
        <v>653892.30000000005</v>
      </c>
      <c r="G596" s="42">
        <v>100</v>
      </c>
      <c r="H596" s="51">
        <f t="shared" si="100"/>
        <v>653892.30000000005</v>
      </c>
      <c r="I596" s="51">
        <f t="shared" si="102"/>
        <v>0</v>
      </c>
      <c r="J596" s="51">
        <f t="shared" si="97"/>
        <v>252.17597377554958</v>
      </c>
      <c r="K596" s="51">
        <f t="shared" si="98"/>
        <v>647.1931182746049</v>
      </c>
      <c r="L596" s="51">
        <f t="shared" si="99"/>
        <v>1190533.8593314714</v>
      </c>
      <c r="M596" s="51"/>
      <c r="N596" s="203">
        <f t="shared" si="101"/>
        <v>1190533.8593314714</v>
      </c>
      <c r="O596" s="34"/>
      <c r="Q596" s="205"/>
      <c r="R596" s="205"/>
    </row>
    <row r="597" spans="1:18" s="32" customFormat="1" x14ac:dyDescent="0.25">
      <c r="A597" s="36"/>
      <c r="B597" s="4"/>
      <c r="C597" s="4"/>
      <c r="D597" s="56">
        <v>0</v>
      </c>
      <c r="E597" s="86"/>
      <c r="F597" s="33"/>
      <c r="G597" s="42"/>
      <c r="H597" s="43"/>
      <c r="I597" s="51"/>
      <c r="J597" s="51"/>
      <c r="K597" s="51"/>
      <c r="L597" s="51"/>
      <c r="M597" s="51"/>
      <c r="N597" s="203"/>
      <c r="O597" s="34"/>
      <c r="Q597" s="205"/>
      <c r="R597" s="205"/>
    </row>
    <row r="598" spans="1:18" s="32" customFormat="1" x14ac:dyDescent="0.25">
      <c r="A598" s="31" t="s">
        <v>415</v>
      </c>
      <c r="B598" s="44" t="s">
        <v>2</v>
      </c>
      <c r="C598" s="45"/>
      <c r="D598" s="3">
        <v>764.73369999999989</v>
      </c>
      <c r="E598" s="87">
        <f>E599</f>
        <v>48403</v>
      </c>
      <c r="F598" s="38"/>
      <c r="G598" s="42"/>
      <c r="H598" s="38">
        <f>H600</f>
        <v>3369227.5750000002</v>
      </c>
      <c r="I598" s="38">
        <f>I600</f>
        <v>-3369227.5750000002</v>
      </c>
      <c r="J598" s="51"/>
      <c r="K598" s="51"/>
      <c r="L598" s="51"/>
      <c r="M598" s="47">
        <f>M600</f>
        <v>28084477.295319207</v>
      </c>
      <c r="N598" s="201">
        <f t="shared" si="101"/>
        <v>28084477.295319207</v>
      </c>
      <c r="O598" s="34"/>
      <c r="Q598" s="205"/>
      <c r="R598" s="205"/>
    </row>
    <row r="599" spans="1:18" s="32" customFormat="1" x14ac:dyDescent="0.25">
      <c r="A599" s="31" t="s">
        <v>415</v>
      </c>
      <c r="B599" s="44" t="s">
        <v>3</v>
      </c>
      <c r="C599" s="45"/>
      <c r="D599" s="3">
        <v>764.73369999999989</v>
      </c>
      <c r="E599" s="87">
        <f>SUM(E601:E625)</f>
        <v>48403</v>
      </c>
      <c r="F599" s="38">
        <f>SUM(F601:F625)</f>
        <v>23886948.5</v>
      </c>
      <c r="G599" s="42"/>
      <c r="H599" s="38">
        <f>SUM(H601:H625)</f>
        <v>17148493.350000001</v>
      </c>
      <c r="I599" s="38">
        <f>SUM(I601:I625)</f>
        <v>6738455.1500000004</v>
      </c>
      <c r="J599" s="51"/>
      <c r="K599" s="51"/>
      <c r="L599" s="38">
        <f>SUM(L601:L625)</f>
        <v>26842005.341454569</v>
      </c>
      <c r="M599" s="51"/>
      <c r="N599" s="201">
        <f t="shared" si="101"/>
        <v>26842005.341454569</v>
      </c>
      <c r="O599" s="34"/>
      <c r="Q599" s="205"/>
      <c r="R599" s="205"/>
    </row>
    <row r="600" spans="1:18" s="32" customFormat="1" x14ac:dyDescent="0.25">
      <c r="A600" s="36"/>
      <c r="B600" s="52" t="s">
        <v>26</v>
      </c>
      <c r="C600" s="36">
        <v>2</v>
      </c>
      <c r="D600" s="56">
        <v>0</v>
      </c>
      <c r="E600" s="90"/>
      <c r="F600" s="51"/>
      <c r="G600" s="42">
        <v>25</v>
      </c>
      <c r="H600" s="51">
        <f>F613*G600/100</f>
        <v>3369227.5750000002</v>
      </c>
      <c r="I600" s="51">
        <f t="shared" si="102"/>
        <v>-3369227.5750000002</v>
      </c>
      <c r="J600" s="51"/>
      <c r="K600" s="51"/>
      <c r="L600" s="51"/>
      <c r="M600" s="51">
        <f>($L$7*$L$8*E598/$L$10)+($L$7*$L$9*D598/$L$11)</f>
        <v>28084477.295319207</v>
      </c>
      <c r="N600" s="203">
        <f t="shared" si="101"/>
        <v>28084477.295319207</v>
      </c>
      <c r="O600" s="34"/>
      <c r="Q600" s="205"/>
      <c r="R600" s="205"/>
    </row>
    <row r="601" spans="1:18" s="32" customFormat="1" x14ac:dyDescent="0.25">
      <c r="A601" s="36"/>
      <c r="B601" s="52" t="s">
        <v>416</v>
      </c>
      <c r="C601" s="36">
        <v>4</v>
      </c>
      <c r="D601" s="56">
        <v>35.596600000000002</v>
      </c>
      <c r="E601" s="84">
        <v>1101</v>
      </c>
      <c r="F601" s="147">
        <v>274363.59999999998</v>
      </c>
      <c r="G601" s="42">
        <v>100</v>
      </c>
      <c r="H601" s="51">
        <f>F601*G601/100</f>
        <v>274363.59999999998</v>
      </c>
      <c r="I601" s="51">
        <f t="shared" si="102"/>
        <v>0</v>
      </c>
      <c r="J601" s="51">
        <f t="shared" ref="J601:J625" si="103">F601/E601</f>
        <v>249.1949137148047</v>
      </c>
      <c r="K601" s="51">
        <f t="shared" ref="K601:K625" si="104">$J$11*$J$19-J601</f>
        <v>650.17417833534978</v>
      </c>
      <c r="L601" s="51">
        <f t="shared" ref="L601:L625" si="105">IF(K601&gt;0,$J$7*$J$8*(K601/$K$19),0)+$J$7*$J$9*(E601/$E$19)+$J$7*$J$10*(D601/$D$19)</f>
        <v>1033835.1465393605</v>
      </c>
      <c r="M601" s="51"/>
      <c r="N601" s="203">
        <f t="shared" si="101"/>
        <v>1033835.1465393605</v>
      </c>
      <c r="O601" s="34"/>
      <c r="Q601" s="205"/>
      <c r="R601" s="205"/>
    </row>
    <row r="602" spans="1:18" s="32" customFormat="1" x14ac:dyDescent="0.25">
      <c r="A602" s="36"/>
      <c r="B602" s="52" t="s">
        <v>799</v>
      </c>
      <c r="C602" s="36">
        <v>4</v>
      </c>
      <c r="D602" s="56">
        <v>33.409199999999998</v>
      </c>
      <c r="E602" s="84">
        <v>919</v>
      </c>
      <c r="F602" s="147">
        <v>222365.1</v>
      </c>
      <c r="G602" s="42">
        <v>100</v>
      </c>
      <c r="H602" s="51">
        <f t="shared" ref="H602:H625" si="106">F602*G602/100</f>
        <v>222365.1</v>
      </c>
      <c r="I602" s="51">
        <f t="shared" si="102"/>
        <v>0</v>
      </c>
      <c r="J602" s="51">
        <f t="shared" si="103"/>
        <v>241.96420021762788</v>
      </c>
      <c r="K602" s="51">
        <f t="shared" si="104"/>
        <v>657.40489183252657</v>
      </c>
      <c r="L602" s="51">
        <f t="shared" si="105"/>
        <v>1013107.7877595918</v>
      </c>
      <c r="M602" s="51"/>
      <c r="N602" s="203">
        <f t="shared" si="101"/>
        <v>1013107.7877595918</v>
      </c>
      <c r="O602" s="34"/>
      <c r="Q602" s="205"/>
      <c r="R602" s="205"/>
    </row>
    <row r="603" spans="1:18" s="32" customFormat="1" x14ac:dyDescent="0.25">
      <c r="A603" s="36"/>
      <c r="B603" s="52" t="s">
        <v>417</v>
      </c>
      <c r="C603" s="36">
        <v>4</v>
      </c>
      <c r="D603" s="56">
        <v>65.508599999999987</v>
      </c>
      <c r="E603" s="84">
        <v>3948</v>
      </c>
      <c r="F603" s="147">
        <v>687294.6</v>
      </c>
      <c r="G603" s="42">
        <v>100</v>
      </c>
      <c r="H603" s="51">
        <f t="shared" si="106"/>
        <v>687294.6</v>
      </c>
      <c r="I603" s="51">
        <f t="shared" si="102"/>
        <v>0</v>
      </c>
      <c r="J603" s="51">
        <f t="shared" si="103"/>
        <v>174.08677811550152</v>
      </c>
      <c r="K603" s="51">
        <f t="shared" si="104"/>
        <v>725.28231393465296</v>
      </c>
      <c r="L603" s="51">
        <f t="shared" si="105"/>
        <v>1569548.0443303979</v>
      </c>
      <c r="M603" s="51"/>
      <c r="N603" s="203">
        <f t="shared" si="101"/>
        <v>1569548.0443303979</v>
      </c>
      <c r="O603" s="34"/>
      <c r="Q603" s="205"/>
      <c r="R603" s="205"/>
    </row>
    <row r="604" spans="1:18" s="32" customFormat="1" x14ac:dyDescent="0.25">
      <c r="A604" s="36"/>
      <c r="B604" s="52" t="s">
        <v>418</v>
      </c>
      <c r="C604" s="36">
        <v>4</v>
      </c>
      <c r="D604" s="56">
        <v>41.834899999999998</v>
      </c>
      <c r="E604" s="84">
        <v>1659</v>
      </c>
      <c r="F604" s="147">
        <v>899182.1</v>
      </c>
      <c r="G604" s="42">
        <v>100</v>
      </c>
      <c r="H604" s="51">
        <f t="shared" si="106"/>
        <v>899182.1</v>
      </c>
      <c r="I604" s="51">
        <f t="shared" si="102"/>
        <v>0</v>
      </c>
      <c r="J604" s="51">
        <f t="shared" si="103"/>
        <v>542.0024713682941</v>
      </c>
      <c r="K604" s="51">
        <f t="shared" si="104"/>
        <v>357.36662068186035</v>
      </c>
      <c r="L604" s="51">
        <f t="shared" si="105"/>
        <v>770873.68538922328</v>
      </c>
      <c r="M604" s="51"/>
      <c r="N604" s="203">
        <f t="shared" si="101"/>
        <v>770873.68538922328</v>
      </c>
      <c r="O604" s="34"/>
      <c r="Q604" s="205"/>
      <c r="R604" s="205"/>
    </row>
    <row r="605" spans="1:18" s="32" customFormat="1" x14ac:dyDescent="0.25">
      <c r="A605" s="36"/>
      <c r="B605" s="52" t="s">
        <v>800</v>
      </c>
      <c r="C605" s="36">
        <v>4</v>
      </c>
      <c r="D605" s="56">
        <v>17.8841</v>
      </c>
      <c r="E605" s="84">
        <v>1151</v>
      </c>
      <c r="F605" s="147">
        <v>248118.1</v>
      </c>
      <c r="G605" s="42">
        <v>100</v>
      </c>
      <c r="H605" s="51">
        <f t="shared" si="106"/>
        <v>248118.1</v>
      </c>
      <c r="I605" s="51">
        <f t="shared" si="102"/>
        <v>0</v>
      </c>
      <c r="J605" s="51">
        <f t="shared" si="103"/>
        <v>215.56741963509992</v>
      </c>
      <c r="K605" s="51">
        <f t="shared" si="104"/>
        <v>683.80167241505455</v>
      </c>
      <c r="L605" s="51">
        <f t="shared" si="105"/>
        <v>1020611.8692697173</v>
      </c>
      <c r="M605" s="51"/>
      <c r="N605" s="203">
        <f t="shared" si="101"/>
        <v>1020611.8692697173</v>
      </c>
      <c r="O605" s="34"/>
      <c r="Q605" s="205"/>
      <c r="R605" s="205"/>
    </row>
    <row r="606" spans="1:18" s="32" customFormat="1" x14ac:dyDescent="0.25">
      <c r="A606" s="36"/>
      <c r="B606" s="52" t="s">
        <v>419</v>
      </c>
      <c r="C606" s="36">
        <v>4</v>
      </c>
      <c r="D606" s="56">
        <v>32.975500000000004</v>
      </c>
      <c r="E606" s="84">
        <v>943</v>
      </c>
      <c r="F606" s="147">
        <v>355951.3</v>
      </c>
      <c r="G606" s="42">
        <v>100</v>
      </c>
      <c r="H606" s="51">
        <f t="shared" si="106"/>
        <v>355951.3</v>
      </c>
      <c r="I606" s="51">
        <f t="shared" si="102"/>
        <v>0</v>
      </c>
      <c r="J606" s="51">
        <f t="shared" si="103"/>
        <v>377.46691410392361</v>
      </c>
      <c r="K606" s="51">
        <f t="shared" si="104"/>
        <v>521.90217794623084</v>
      </c>
      <c r="L606" s="51">
        <f t="shared" si="105"/>
        <v>851866.81080355274</v>
      </c>
      <c r="M606" s="51"/>
      <c r="N606" s="203">
        <f t="shared" si="101"/>
        <v>851866.81080355274</v>
      </c>
      <c r="O606" s="34"/>
      <c r="Q606" s="205"/>
      <c r="R606" s="205"/>
    </row>
    <row r="607" spans="1:18" s="32" customFormat="1" x14ac:dyDescent="0.25">
      <c r="A607" s="36"/>
      <c r="B607" s="52" t="s">
        <v>420</v>
      </c>
      <c r="C607" s="36">
        <v>4</v>
      </c>
      <c r="D607" s="56">
        <v>20.041899999999998</v>
      </c>
      <c r="E607" s="84">
        <v>969</v>
      </c>
      <c r="F607" s="147">
        <v>172679.6</v>
      </c>
      <c r="G607" s="42">
        <v>100</v>
      </c>
      <c r="H607" s="51">
        <f t="shared" si="106"/>
        <v>172679.6</v>
      </c>
      <c r="I607" s="51">
        <f t="shared" si="102"/>
        <v>0</v>
      </c>
      <c r="J607" s="51">
        <f t="shared" si="103"/>
        <v>178.20392156862746</v>
      </c>
      <c r="K607" s="51">
        <f t="shared" si="104"/>
        <v>721.16517048152696</v>
      </c>
      <c r="L607" s="51">
        <f t="shared" si="105"/>
        <v>1050696.3229341111</v>
      </c>
      <c r="M607" s="51"/>
      <c r="N607" s="203">
        <f t="shared" si="101"/>
        <v>1050696.3229341111</v>
      </c>
      <c r="O607" s="34"/>
      <c r="Q607" s="205"/>
      <c r="R607" s="205"/>
    </row>
    <row r="608" spans="1:18" s="32" customFormat="1" x14ac:dyDescent="0.25">
      <c r="A608" s="36"/>
      <c r="B608" s="52" t="s">
        <v>421</v>
      </c>
      <c r="C608" s="36">
        <v>4</v>
      </c>
      <c r="D608" s="56">
        <v>27.4086</v>
      </c>
      <c r="E608" s="84">
        <v>1570</v>
      </c>
      <c r="F608" s="147">
        <v>253523</v>
      </c>
      <c r="G608" s="42">
        <v>100</v>
      </c>
      <c r="H608" s="51">
        <f t="shared" si="106"/>
        <v>253523</v>
      </c>
      <c r="I608" s="51">
        <f t="shared" si="102"/>
        <v>0</v>
      </c>
      <c r="J608" s="51">
        <f t="shared" si="103"/>
        <v>161.4796178343949</v>
      </c>
      <c r="K608" s="51">
        <f t="shared" si="104"/>
        <v>737.88947421575949</v>
      </c>
      <c r="L608" s="51">
        <f t="shared" si="105"/>
        <v>1168372.2974682809</v>
      </c>
      <c r="M608" s="51"/>
      <c r="N608" s="203">
        <f t="shared" si="101"/>
        <v>1168372.2974682809</v>
      </c>
      <c r="O608" s="34"/>
      <c r="Q608" s="205"/>
      <c r="R608" s="205"/>
    </row>
    <row r="609" spans="1:18" s="32" customFormat="1" x14ac:dyDescent="0.25">
      <c r="A609" s="36"/>
      <c r="B609" s="52" t="s">
        <v>422</v>
      </c>
      <c r="C609" s="36">
        <v>4</v>
      </c>
      <c r="D609" s="56">
        <v>26.490100000000002</v>
      </c>
      <c r="E609" s="84">
        <v>1511</v>
      </c>
      <c r="F609" s="147">
        <v>367264.8</v>
      </c>
      <c r="G609" s="42">
        <v>100</v>
      </c>
      <c r="H609" s="51">
        <f t="shared" si="106"/>
        <v>367264.8</v>
      </c>
      <c r="I609" s="51">
        <f t="shared" si="102"/>
        <v>0</v>
      </c>
      <c r="J609" s="51">
        <f t="shared" si="103"/>
        <v>243.06075446724023</v>
      </c>
      <c r="K609" s="51">
        <f t="shared" si="104"/>
        <v>656.30833758291419</v>
      </c>
      <c r="L609" s="51">
        <f t="shared" si="105"/>
        <v>1060185.7292689106</v>
      </c>
      <c r="M609" s="51"/>
      <c r="N609" s="203">
        <f t="shared" si="101"/>
        <v>1060185.7292689106</v>
      </c>
      <c r="O609" s="34"/>
      <c r="Q609" s="205"/>
      <c r="R609" s="205"/>
    </row>
    <row r="610" spans="1:18" s="32" customFormat="1" x14ac:dyDescent="0.25">
      <c r="A610" s="36"/>
      <c r="B610" s="52" t="s">
        <v>423</v>
      </c>
      <c r="C610" s="36">
        <v>4</v>
      </c>
      <c r="D610" s="56">
        <v>44.840200000000003</v>
      </c>
      <c r="E610" s="84">
        <v>3325</v>
      </c>
      <c r="F610" s="147">
        <v>681489</v>
      </c>
      <c r="G610" s="42">
        <v>100</v>
      </c>
      <c r="H610" s="51">
        <f t="shared" si="106"/>
        <v>681489</v>
      </c>
      <c r="I610" s="51">
        <f t="shared" si="102"/>
        <v>0</v>
      </c>
      <c r="J610" s="51">
        <f t="shared" si="103"/>
        <v>204.95909774436089</v>
      </c>
      <c r="K610" s="51">
        <f t="shared" si="104"/>
        <v>694.40999430579359</v>
      </c>
      <c r="L610" s="51">
        <f t="shared" si="105"/>
        <v>1387423.5662894407</v>
      </c>
      <c r="M610" s="51"/>
      <c r="N610" s="203">
        <f t="shared" si="101"/>
        <v>1387423.5662894407</v>
      </c>
      <c r="O610" s="34"/>
      <c r="Q610" s="205"/>
      <c r="R610" s="205"/>
    </row>
    <row r="611" spans="1:18" s="32" customFormat="1" x14ac:dyDescent="0.25">
      <c r="A611" s="36"/>
      <c r="B611" s="52" t="s">
        <v>801</v>
      </c>
      <c r="C611" s="36">
        <v>4</v>
      </c>
      <c r="D611" s="56">
        <v>19.890900000000002</v>
      </c>
      <c r="E611" s="84">
        <v>999</v>
      </c>
      <c r="F611" s="147">
        <v>218483.20000000001</v>
      </c>
      <c r="G611" s="42">
        <v>100</v>
      </c>
      <c r="H611" s="51">
        <f t="shared" si="106"/>
        <v>218483.20000000001</v>
      </c>
      <c r="I611" s="51">
        <f t="shared" si="102"/>
        <v>0</v>
      </c>
      <c r="J611" s="51">
        <f t="shared" si="103"/>
        <v>218.70190190190192</v>
      </c>
      <c r="K611" s="51">
        <f t="shared" si="104"/>
        <v>680.66719014825253</v>
      </c>
      <c r="L611" s="51">
        <f t="shared" si="105"/>
        <v>1005198.4656257115</v>
      </c>
      <c r="M611" s="51"/>
      <c r="N611" s="203">
        <f t="shared" si="101"/>
        <v>1005198.4656257115</v>
      </c>
      <c r="O611" s="34"/>
      <c r="Q611" s="205"/>
      <c r="R611" s="205"/>
    </row>
    <row r="612" spans="1:18" s="32" customFormat="1" x14ac:dyDescent="0.25">
      <c r="A612" s="36"/>
      <c r="B612" s="52" t="s">
        <v>424</v>
      </c>
      <c r="C612" s="36">
        <v>4</v>
      </c>
      <c r="D612" s="56">
        <v>27.044200000000004</v>
      </c>
      <c r="E612" s="84">
        <v>4319</v>
      </c>
      <c r="F612" s="147">
        <v>1837446.1</v>
      </c>
      <c r="G612" s="42">
        <v>100</v>
      </c>
      <c r="H612" s="51">
        <f t="shared" si="106"/>
        <v>1837446.1</v>
      </c>
      <c r="I612" s="51">
        <f t="shared" si="102"/>
        <v>0</v>
      </c>
      <c r="J612" s="51">
        <f t="shared" si="103"/>
        <v>425.43322528363046</v>
      </c>
      <c r="K612" s="51">
        <f t="shared" si="104"/>
        <v>473.93586676652399</v>
      </c>
      <c r="L612" s="51">
        <f t="shared" si="105"/>
        <v>1183167.4112194632</v>
      </c>
      <c r="M612" s="51"/>
      <c r="N612" s="203">
        <f t="shared" si="101"/>
        <v>1183167.4112194632</v>
      </c>
      <c r="O612" s="34"/>
      <c r="Q612" s="205"/>
      <c r="R612" s="205"/>
    </row>
    <row r="613" spans="1:18" s="32" customFormat="1" x14ac:dyDescent="0.25">
      <c r="A613" s="36"/>
      <c r="B613" s="52" t="s">
        <v>861</v>
      </c>
      <c r="C613" s="36">
        <v>3</v>
      </c>
      <c r="D613" s="56">
        <v>34.136299999999999</v>
      </c>
      <c r="E613" s="84">
        <v>9705</v>
      </c>
      <c r="F613" s="147">
        <v>13476910.300000001</v>
      </c>
      <c r="G613" s="42">
        <v>50</v>
      </c>
      <c r="H613" s="51">
        <f t="shared" si="106"/>
        <v>6738455.1500000004</v>
      </c>
      <c r="I613" s="51">
        <f t="shared" si="102"/>
        <v>6738455.1500000004</v>
      </c>
      <c r="J613" s="51">
        <f t="shared" si="103"/>
        <v>1388.6563936115406</v>
      </c>
      <c r="K613" s="51">
        <f t="shared" si="104"/>
        <v>-489.28730156138613</v>
      </c>
      <c r="L613" s="51">
        <f t="shared" si="105"/>
        <v>1290331.7358716237</v>
      </c>
      <c r="M613" s="51"/>
      <c r="N613" s="203">
        <f t="shared" si="101"/>
        <v>1290331.7358716237</v>
      </c>
      <c r="O613" s="34"/>
      <c r="Q613" s="205"/>
      <c r="R613" s="205"/>
    </row>
    <row r="614" spans="1:18" s="32" customFormat="1" x14ac:dyDescent="0.25">
      <c r="A614" s="36"/>
      <c r="B614" s="52" t="s">
        <v>425</v>
      </c>
      <c r="C614" s="36">
        <v>4</v>
      </c>
      <c r="D614" s="56">
        <v>18.03</v>
      </c>
      <c r="E614" s="84">
        <v>1163</v>
      </c>
      <c r="F614" s="147">
        <v>225720.2</v>
      </c>
      <c r="G614" s="42">
        <v>100</v>
      </c>
      <c r="H614" s="51">
        <f t="shared" si="106"/>
        <v>225720.2</v>
      </c>
      <c r="I614" s="51">
        <f t="shared" si="102"/>
        <v>0</v>
      </c>
      <c r="J614" s="51">
        <f t="shared" si="103"/>
        <v>194.08443680137577</v>
      </c>
      <c r="K614" s="51">
        <f t="shared" si="104"/>
        <v>705.28465524877868</v>
      </c>
      <c r="L614" s="51">
        <f t="shared" si="105"/>
        <v>1048349.4001494253</v>
      </c>
      <c r="M614" s="51"/>
      <c r="N614" s="203">
        <f t="shared" si="101"/>
        <v>1048349.4001494253</v>
      </c>
      <c r="O614" s="34"/>
      <c r="Q614" s="205"/>
      <c r="R614" s="205"/>
    </row>
    <row r="615" spans="1:18" s="32" customFormat="1" x14ac:dyDescent="0.25">
      <c r="A615" s="36"/>
      <c r="B615" s="52" t="s">
        <v>426</v>
      </c>
      <c r="C615" s="36">
        <v>4</v>
      </c>
      <c r="D615" s="56">
        <v>19.073699999999999</v>
      </c>
      <c r="E615" s="84">
        <v>513</v>
      </c>
      <c r="F615" s="147">
        <v>82549.600000000006</v>
      </c>
      <c r="G615" s="42">
        <v>100</v>
      </c>
      <c r="H615" s="51">
        <f t="shared" si="106"/>
        <v>82549.600000000006</v>
      </c>
      <c r="I615" s="51">
        <f t="shared" si="102"/>
        <v>0</v>
      </c>
      <c r="J615" s="51">
        <f t="shared" si="103"/>
        <v>160.91539961013646</v>
      </c>
      <c r="K615" s="51">
        <f t="shared" si="104"/>
        <v>738.45369244001802</v>
      </c>
      <c r="L615" s="51">
        <f t="shared" si="105"/>
        <v>1012966.6172919393</v>
      </c>
      <c r="M615" s="51"/>
      <c r="N615" s="203">
        <f t="shared" si="101"/>
        <v>1012966.6172919393</v>
      </c>
      <c r="O615" s="34"/>
      <c r="Q615" s="205"/>
      <c r="R615" s="205"/>
    </row>
    <row r="616" spans="1:18" s="32" customFormat="1" x14ac:dyDescent="0.25">
      <c r="A616" s="36"/>
      <c r="B616" s="52" t="s">
        <v>427</v>
      </c>
      <c r="C616" s="36">
        <v>4</v>
      </c>
      <c r="D616" s="56">
        <v>33.413400000000003</v>
      </c>
      <c r="E616" s="84">
        <v>1576</v>
      </c>
      <c r="F616" s="147">
        <v>810609.4</v>
      </c>
      <c r="G616" s="42">
        <v>100</v>
      </c>
      <c r="H616" s="51">
        <f t="shared" si="106"/>
        <v>810609.4</v>
      </c>
      <c r="I616" s="51">
        <f t="shared" si="102"/>
        <v>0</v>
      </c>
      <c r="J616" s="51">
        <f t="shared" si="103"/>
        <v>514.34606598984772</v>
      </c>
      <c r="K616" s="51">
        <f t="shared" si="104"/>
        <v>385.02302606030673</v>
      </c>
      <c r="L616" s="51">
        <f t="shared" si="105"/>
        <v>765664.27983071108</v>
      </c>
      <c r="M616" s="51"/>
      <c r="N616" s="203">
        <f t="shared" si="101"/>
        <v>765664.27983071108</v>
      </c>
      <c r="O616" s="34"/>
      <c r="Q616" s="205"/>
      <c r="R616" s="205"/>
    </row>
    <row r="617" spans="1:18" s="32" customFormat="1" x14ac:dyDescent="0.25">
      <c r="A617" s="36"/>
      <c r="B617" s="52" t="s">
        <v>428</v>
      </c>
      <c r="C617" s="36">
        <v>4</v>
      </c>
      <c r="D617" s="56">
        <v>21.531500000000001</v>
      </c>
      <c r="E617" s="84">
        <v>1147</v>
      </c>
      <c r="F617" s="147">
        <v>146812</v>
      </c>
      <c r="G617" s="42">
        <v>100</v>
      </c>
      <c r="H617" s="51">
        <f t="shared" si="106"/>
        <v>146812</v>
      </c>
      <c r="I617" s="51">
        <f t="shared" si="102"/>
        <v>0</v>
      </c>
      <c r="J617" s="51">
        <f t="shared" si="103"/>
        <v>127.99651264167393</v>
      </c>
      <c r="K617" s="51">
        <f t="shared" si="104"/>
        <v>771.37257940848053</v>
      </c>
      <c r="L617" s="51">
        <f t="shared" si="105"/>
        <v>1137550.4149705528</v>
      </c>
      <c r="M617" s="51"/>
      <c r="N617" s="203">
        <f t="shared" si="101"/>
        <v>1137550.4149705528</v>
      </c>
      <c r="O617" s="34"/>
      <c r="Q617" s="205"/>
      <c r="R617" s="205"/>
    </row>
    <row r="618" spans="1:18" s="32" customFormat="1" x14ac:dyDescent="0.25">
      <c r="A618" s="36"/>
      <c r="B618" s="52" t="s">
        <v>802</v>
      </c>
      <c r="C618" s="36">
        <v>4</v>
      </c>
      <c r="D618" s="56">
        <v>15.958699999999999</v>
      </c>
      <c r="E618" s="84">
        <v>955</v>
      </c>
      <c r="F618" s="147">
        <v>371226.8</v>
      </c>
      <c r="G618" s="42">
        <v>100</v>
      </c>
      <c r="H618" s="51">
        <f t="shared" si="106"/>
        <v>371226.8</v>
      </c>
      <c r="I618" s="51">
        <f t="shared" si="102"/>
        <v>0</v>
      </c>
      <c r="J618" s="51">
        <f t="shared" si="103"/>
        <v>388.71916230366492</v>
      </c>
      <c r="K618" s="51">
        <f t="shared" si="104"/>
        <v>510.64992974648953</v>
      </c>
      <c r="L618" s="51">
        <f t="shared" si="105"/>
        <v>782500.94825426838</v>
      </c>
      <c r="M618" s="51"/>
      <c r="N618" s="203">
        <f t="shared" si="101"/>
        <v>782500.94825426838</v>
      </c>
      <c r="O618" s="34"/>
      <c r="Q618" s="205"/>
      <c r="R618" s="205"/>
    </row>
    <row r="619" spans="1:18" s="32" customFormat="1" x14ac:dyDescent="0.25">
      <c r="A619" s="36"/>
      <c r="B619" s="52" t="s">
        <v>429</v>
      </c>
      <c r="C619" s="36">
        <v>4</v>
      </c>
      <c r="D619" s="56">
        <v>26.119699999999998</v>
      </c>
      <c r="E619" s="84">
        <v>958</v>
      </c>
      <c r="F619" s="147">
        <v>224048.4</v>
      </c>
      <c r="G619" s="42">
        <v>100</v>
      </c>
      <c r="H619" s="51">
        <f t="shared" si="106"/>
        <v>224048.4</v>
      </c>
      <c r="I619" s="51">
        <f t="shared" si="102"/>
        <v>0</v>
      </c>
      <c r="J619" s="51">
        <f t="shared" si="103"/>
        <v>233.87098121085594</v>
      </c>
      <c r="K619" s="51">
        <f t="shared" si="104"/>
        <v>665.49811083929853</v>
      </c>
      <c r="L619" s="51">
        <f t="shared" si="105"/>
        <v>1002998.1916190058</v>
      </c>
      <c r="M619" s="51"/>
      <c r="N619" s="203">
        <f t="shared" si="101"/>
        <v>1002998.1916190058</v>
      </c>
      <c r="O619" s="34"/>
      <c r="Q619" s="205"/>
      <c r="R619" s="205"/>
    </row>
    <row r="620" spans="1:18" s="32" customFormat="1" x14ac:dyDescent="0.25">
      <c r="A620" s="36"/>
      <c r="B620" s="52" t="s">
        <v>430</v>
      </c>
      <c r="C620" s="36">
        <v>4</v>
      </c>
      <c r="D620" s="56">
        <v>18.863699999999998</v>
      </c>
      <c r="E620" s="84">
        <v>1030</v>
      </c>
      <c r="F620" s="147">
        <v>262225.7</v>
      </c>
      <c r="G620" s="42">
        <v>100</v>
      </c>
      <c r="H620" s="51">
        <f t="shared" si="106"/>
        <v>262225.7</v>
      </c>
      <c r="I620" s="51">
        <f t="shared" si="102"/>
        <v>0</v>
      </c>
      <c r="J620" s="51">
        <f t="shared" si="103"/>
        <v>254.5880582524272</v>
      </c>
      <c r="K620" s="51">
        <f t="shared" si="104"/>
        <v>644.78103379772722</v>
      </c>
      <c r="L620" s="51">
        <f t="shared" si="105"/>
        <v>962407.8718049333</v>
      </c>
      <c r="M620" s="51"/>
      <c r="N620" s="203">
        <f t="shared" si="101"/>
        <v>962407.8718049333</v>
      </c>
      <c r="O620" s="34"/>
      <c r="Q620" s="205"/>
      <c r="R620" s="205"/>
    </row>
    <row r="621" spans="1:18" s="32" customFormat="1" x14ac:dyDescent="0.25">
      <c r="A621" s="36"/>
      <c r="B621" s="52" t="s">
        <v>431</v>
      </c>
      <c r="C621" s="36">
        <v>4</v>
      </c>
      <c r="D621" s="56">
        <v>38.705500000000001</v>
      </c>
      <c r="E621" s="84">
        <v>2355</v>
      </c>
      <c r="F621" s="147">
        <v>783676.8</v>
      </c>
      <c r="G621" s="42">
        <v>100</v>
      </c>
      <c r="H621" s="51">
        <f t="shared" si="106"/>
        <v>783676.8</v>
      </c>
      <c r="I621" s="51">
        <f t="shared" si="102"/>
        <v>0</v>
      </c>
      <c r="J621" s="51">
        <f t="shared" si="103"/>
        <v>332.77146496815288</v>
      </c>
      <c r="K621" s="51">
        <f t="shared" si="104"/>
        <v>566.59762708200151</v>
      </c>
      <c r="L621" s="51">
        <f t="shared" si="105"/>
        <v>1095833.0610158709</v>
      </c>
      <c r="M621" s="51"/>
      <c r="N621" s="203">
        <f t="shared" si="101"/>
        <v>1095833.0610158709</v>
      </c>
      <c r="O621" s="34"/>
      <c r="Q621" s="205"/>
      <c r="R621" s="205"/>
    </row>
    <row r="622" spans="1:18" s="32" customFormat="1" x14ac:dyDescent="0.25">
      <c r="A622" s="36"/>
      <c r="B622" s="52" t="s">
        <v>432</v>
      </c>
      <c r="C622" s="36">
        <v>4</v>
      </c>
      <c r="D622" s="56">
        <v>28.945799999999998</v>
      </c>
      <c r="E622" s="84">
        <v>1492</v>
      </c>
      <c r="F622" s="147">
        <v>432168.5</v>
      </c>
      <c r="G622" s="42">
        <v>100</v>
      </c>
      <c r="H622" s="51">
        <f t="shared" si="106"/>
        <v>432168.5</v>
      </c>
      <c r="I622" s="51">
        <f t="shared" si="102"/>
        <v>0</v>
      </c>
      <c r="J622" s="51">
        <f t="shared" si="103"/>
        <v>289.65717158176943</v>
      </c>
      <c r="K622" s="51">
        <f t="shared" si="104"/>
        <v>609.71192046838496</v>
      </c>
      <c r="L622" s="51">
        <f t="shared" si="105"/>
        <v>1010210.5160829152</v>
      </c>
      <c r="M622" s="51"/>
      <c r="N622" s="203">
        <f t="shared" si="101"/>
        <v>1010210.5160829152</v>
      </c>
      <c r="O622" s="34"/>
      <c r="Q622" s="205"/>
      <c r="R622" s="205"/>
    </row>
    <row r="623" spans="1:18" s="32" customFormat="1" x14ac:dyDescent="0.25">
      <c r="A623" s="36"/>
      <c r="B623" s="52" t="s">
        <v>172</v>
      </c>
      <c r="C623" s="36">
        <v>4</v>
      </c>
      <c r="D623" s="56">
        <v>53.652200000000001</v>
      </c>
      <c r="E623" s="84">
        <v>3190</v>
      </c>
      <c r="F623" s="147">
        <v>515050.1</v>
      </c>
      <c r="G623" s="42">
        <v>100</v>
      </c>
      <c r="H623" s="51">
        <f t="shared" si="106"/>
        <v>515050.1</v>
      </c>
      <c r="I623" s="51">
        <f t="shared" si="102"/>
        <v>0</v>
      </c>
      <c r="J623" s="51">
        <f t="shared" si="103"/>
        <v>161.45771159874607</v>
      </c>
      <c r="K623" s="51">
        <f t="shared" si="104"/>
        <v>737.91138045140838</v>
      </c>
      <c r="L623" s="51">
        <f t="shared" si="105"/>
        <v>1452979.5703764472</v>
      </c>
      <c r="M623" s="51"/>
      <c r="N623" s="203">
        <f t="shared" si="101"/>
        <v>1452979.5703764472</v>
      </c>
      <c r="O623" s="34"/>
      <c r="Q623" s="205"/>
      <c r="R623" s="205"/>
    </row>
    <row r="624" spans="1:18" s="32" customFormat="1" x14ac:dyDescent="0.25">
      <c r="A624" s="36"/>
      <c r="B624" s="52" t="s">
        <v>433</v>
      </c>
      <c r="C624" s="36">
        <v>4</v>
      </c>
      <c r="D624" s="56">
        <v>29.088600000000003</v>
      </c>
      <c r="E624" s="84">
        <v>742</v>
      </c>
      <c r="F624" s="147">
        <v>153167.29999999999</v>
      </c>
      <c r="G624" s="42">
        <v>100</v>
      </c>
      <c r="H624" s="51">
        <f t="shared" si="106"/>
        <v>153167.29999999999</v>
      </c>
      <c r="I624" s="51">
        <f t="shared" si="102"/>
        <v>0</v>
      </c>
      <c r="J624" s="51">
        <f t="shared" si="103"/>
        <v>206.42493261455525</v>
      </c>
      <c r="K624" s="51">
        <f t="shared" si="104"/>
        <v>692.9441594355992</v>
      </c>
      <c r="L624" s="51">
        <f t="shared" si="105"/>
        <v>1019789.4974618983</v>
      </c>
      <c r="M624" s="51"/>
      <c r="N624" s="203">
        <f t="shared" si="101"/>
        <v>1019789.4974618983</v>
      </c>
      <c r="O624" s="34"/>
      <c r="Q624" s="205"/>
      <c r="R624" s="205"/>
    </row>
    <row r="625" spans="1:18" s="32" customFormat="1" x14ac:dyDescent="0.25">
      <c r="A625" s="36"/>
      <c r="B625" s="52" t="s">
        <v>803</v>
      </c>
      <c r="C625" s="36">
        <v>4</v>
      </c>
      <c r="D625" s="56">
        <v>34.2898</v>
      </c>
      <c r="E625" s="84">
        <v>1163</v>
      </c>
      <c r="F625" s="147">
        <v>184622.9</v>
      </c>
      <c r="G625" s="42">
        <v>100</v>
      </c>
      <c r="H625" s="51">
        <f t="shared" si="106"/>
        <v>184622.9</v>
      </c>
      <c r="I625" s="51">
        <f t="shared" si="102"/>
        <v>0</v>
      </c>
      <c r="J625" s="51">
        <f t="shared" si="103"/>
        <v>158.74711951848667</v>
      </c>
      <c r="K625" s="51">
        <f t="shared" si="104"/>
        <v>740.62197253166778</v>
      </c>
      <c r="L625" s="51">
        <f t="shared" si="105"/>
        <v>1145536.0998272125</v>
      </c>
      <c r="M625" s="51"/>
      <c r="N625" s="203">
        <f t="shared" si="101"/>
        <v>1145536.0998272125</v>
      </c>
      <c r="O625" s="34"/>
      <c r="Q625" s="205"/>
      <c r="R625" s="205"/>
    </row>
    <row r="626" spans="1:18" s="32" customFormat="1" x14ac:dyDescent="0.25">
      <c r="A626" s="36"/>
      <c r="B626" s="4"/>
      <c r="C626" s="4"/>
      <c r="D626" s="56">
        <v>0</v>
      </c>
      <c r="E626" s="86"/>
      <c r="F626" s="33"/>
      <c r="G626" s="42"/>
      <c r="H626" s="43"/>
      <c r="I626" s="51"/>
      <c r="J626" s="51"/>
      <c r="K626" s="51"/>
      <c r="L626" s="51"/>
      <c r="M626" s="51"/>
      <c r="N626" s="203"/>
      <c r="O626" s="34"/>
      <c r="Q626" s="205"/>
      <c r="R626" s="205"/>
    </row>
    <row r="627" spans="1:18" s="32" customFormat="1" x14ac:dyDescent="0.25">
      <c r="A627" s="31" t="s">
        <v>434</v>
      </c>
      <c r="B627" s="44" t="s">
        <v>2</v>
      </c>
      <c r="C627" s="45"/>
      <c r="D627" s="3">
        <v>629.01580000000001</v>
      </c>
      <c r="E627" s="87">
        <f>E628</f>
        <v>57227</v>
      </c>
      <c r="F627" s="38"/>
      <c r="G627" s="42"/>
      <c r="H627" s="38">
        <f>H629</f>
        <v>3983413.875</v>
      </c>
      <c r="I627" s="38">
        <f>I629</f>
        <v>-3983413.875</v>
      </c>
      <c r="J627" s="51"/>
      <c r="K627" s="51"/>
      <c r="L627" s="51"/>
      <c r="M627" s="47">
        <f>M629</f>
        <v>28595401.221317537</v>
      </c>
      <c r="N627" s="201">
        <f t="shared" si="101"/>
        <v>28595401.221317537</v>
      </c>
      <c r="O627" s="34"/>
      <c r="Q627" s="205"/>
      <c r="R627" s="205"/>
    </row>
    <row r="628" spans="1:18" s="32" customFormat="1" x14ac:dyDescent="0.25">
      <c r="A628" s="31" t="s">
        <v>434</v>
      </c>
      <c r="B628" s="44" t="s">
        <v>3</v>
      </c>
      <c r="C628" s="45"/>
      <c r="D628" s="3">
        <v>629.01580000000001</v>
      </c>
      <c r="E628" s="87">
        <f>SUM(E630:E652)</f>
        <v>57227</v>
      </c>
      <c r="F628" s="38">
        <f>SUM(F630:F652)</f>
        <v>24598255.299999997</v>
      </c>
      <c r="G628" s="42"/>
      <c r="H628" s="38">
        <f>SUM(H630:H652)</f>
        <v>16631427.549999999</v>
      </c>
      <c r="I628" s="38">
        <f>SUM(I630:I652)</f>
        <v>7966827.75</v>
      </c>
      <c r="J628" s="51"/>
      <c r="K628" s="51"/>
      <c r="L628" s="38">
        <f>SUM(L630:L652)</f>
        <v>27301615.831837662</v>
      </c>
      <c r="M628" s="51"/>
      <c r="N628" s="201">
        <f t="shared" si="101"/>
        <v>27301615.831837662</v>
      </c>
      <c r="O628" s="34"/>
      <c r="Q628" s="205"/>
      <c r="R628" s="205"/>
    </row>
    <row r="629" spans="1:18" s="32" customFormat="1" x14ac:dyDescent="0.25">
      <c r="A629" s="36"/>
      <c r="B629" s="52" t="s">
        <v>26</v>
      </c>
      <c r="C629" s="36">
        <v>2</v>
      </c>
      <c r="D629" s="56">
        <v>0</v>
      </c>
      <c r="E629" s="90"/>
      <c r="F629" s="51"/>
      <c r="G629" s="42">
        <v>25</v>
      </c>
      <c r="H629" s="51">
        <f>F645*G629/100</f>
        <v>3983413.875</v>
      </c>
      <c r="I629" s="51">
        <f t="shared" si="102"/>
        <v>-3983413.875</v>
      </c>
      <c r="J629" s="51"/>
      <c r="K629" s="51"/>
      <c r="L629" s="51"/>
      <c r="M629" s="51">
        <f>($L$7*$L$8*E627/$L$10)+($L$7*$L$9*D627/$L$11)</f>
        <v>28595401.221317537</v>
      </c>
      <c r="N629" s="203">
        <f t="shared" si="101"/>
        <v>28595401.221317537</v>
      </c>
      <c r="O629" s="34"/>
      <c r="Q629" s="205"/>
      <c r="R629" s="205"/>
    </row>
    <row r="630" spans="1:18" s="32" customFormat="1" x14ac:dyDescent="0.25">
      <c r="A630" s="36"/>
      <c r="B630" s="52" t="s">
        <v>804</v>
      </c>
      <c r="C630" s="36">
        <v>4</v>
      </c>
      <c r="D630" s="56">
        <v>16.8704</v>
      </c>
      <c r="E630" s="84">
        <v>2213</v>
      </c>
      <c r="F630" s="148">
        <v>329877.59999999998</v>
      </c>
      <c r="G630" s="42">
        <v>100</v>
      </c>
      <c r="H630" s="51">
        <f>F630*G630/100</f>
        <v>329877.59999999998</v>
      </c>
      <c r="I630" s="51">
        <f t="shared" si="102"/>
        <v>0</v>
      </c>
      <c r="J630" s="51">
        <f t="shared" ref="J630:J652" si="107">F630/E630</f>
        <v>149.06353366470853</v>
      </c>
      <c r="K630" s="51">
        <f t="shared" ref="K630:K652" si="108">$J$11*$J$19-J630</f>
        <v>750.30555838544592</v>
      </c>
      <c r="L630" s="51">
        <f t="shared" ref="L630:L652" si="109">IF(K630&gt;0,$J$7*$J$8*(K630/$K$19),0)+$J$7*$J$9*(E630/$E$19)+$J$7*$J$10*(D630/$D$19)</f>
        <v>1225661.8552985189</v>
      </c>
      <c r="M630" s="51"/>
      <c r="N630" s="203">
        <f t="shared" si="101"/>
        <v>1225661.8552985189</v>
      </c>
      <c r="O630" s="34"/>
      <c r="Q630" s="205"/>
      <c r="R630" s="205"/>
    </row>
    <row r="631" spans="1:18" s="32" customFormat="1" x14ac:dyDescent="0.25">
      <c r="A631" s="36"/>
      <c r="B631" s="52" t="s">
        <v>435</v>
      </c>
      <c r="C631" s="36">
        <v>4</v>
      </c>
      <c r="D631" s="56">
        <v>26.722299999999997</v>
      </c>
      <c r="E631" s="84">
        <v>2405</v>
      </c>
      <c r="F631" s="148">
        <v>333885.40000000002</v>
      </c>
      <c r="G631" s="42">
        <v>100</v>
      </c>
      <c r="H631" s="51">
        <f t="shared" ref="H631:H652" si="110">F631*G631/100</f>
        <v>333885.40000000002</v>
      </c>
      <c r="I631" s="51">
        <f t="shared" si="102"/>
        <v>0</v>
      </c>
      <c r="J631" s="51">
        <f t="shared" si="107"/>
        <v>138.82968814968817</v>
      </c>
      <c r="K631" s="51">
        <f t="shared" si="108"/>
        <v>760.53940390046625</v>
      </c>
      <c r="L631" s="51">
        <f t="shared" si="109"/>
        <v>1294381.2287534263</v>
      </c>
      <c r="M631" s="51"/>
      <c r="N631" s="203">
        <f t="shared" si="101"/>
        <v>1294381.2287534263</v>
      </c>
      <c r="O631" s="34"/>
      <c r="Q631" s="205"/>
      <c r="R631" s="205"/>
    </row>
    <row r="632" spans="1:18" s="32" customFormat="1" x14ac:dyDescent="0.25">
      <c r="A632" s="36"/>
      <c r="B632" s="52" t="s">
        <v>436</v>
      </c>
      <c r="C632" s="36">
        <v>4</v>
      </c>
      <c r="D632" s="56">
        <v>13.170299999999999</v>
      </c>
      <c r="E632" s="84">
        <v>842</v>
      </c>
      <c r="F632" s="148">
        <v>226315.6</v>
      </c>
      <c r="G632" s="42">
        <v>100</v>
      </c>
      <c r="H632" s="51">
        <f t="shared" si="110"/>
        <v>226315.6</v>
      </c>
      <c r="I632" s="51">
        <f t="shared" si="102"/>
        <v>0</v>
      </c>
      <c r="J632" s="51">
        <f t="shared" si="107"/>
        <v>268.78337292161518</v>
      </c>
      <c r="K632" s="51">
        <f t="shared" si="108"/>
        <v>630.58571912853927</v>
      </c>
      <c r="L632" s="51">
        <f t="shared" si="109"/>
        <v>903421.80624823726</v>
      </c>
      <c r="M632" s="51"/>
      <c r="N632" s="203">
        <f t="shared" si="101"/>
        <v>903421.80624823726</v>
      </c>
      <c r="O632" s="34"/>
      <c r="Q632" s="205"/>
      <c r="R632" s="205"/>
    </row>
    <row r="633" spans="1:18" s="32" customFormat="1" x14ac:dyDescent="0.25">
      <c r="A633" s="36"/>
      <c r="B633" s="52" t="s">
        <v>437</v>
      </c>
      <c r="C633" s="36">
        <v>4</v>
      </c>
      <c r="D633" s="56">
        <v>49.860100000000003</v>
      </c>
      <c r="E633" s="84">
        <v>3562</v>
      </c>
      <c r="F633" s="148">
        <v>441901.8</v>
      </c>
      <c r="G633" s="42">
        <v>100</v>
      </c>
      <c r="H633" s="51">
        <f t="shared" si="110"/>
        <v>441901.8</v>
      </c>
      <c r="I633" s="51">
        <f t="shared" si="102"/>
        <v>0</v>
      </c>
      <c r="J633" s="51">
        <f t="shared" si="107"/>
        <v>124.06002245929253</v>
      </c>
      <c r="K633" s="51">
        <f t="shared" si="108"/>
        <v>775.3090695908619</v>
      </c>
      <c r="L633" s="51">
        <f t="shared" si="109"/>
        <v>1530161.4925375143</v>
      </c>
      <c r="M633" s="51"/>
      <c r="N633" s="203">
        <f t="shared" si="101"/>
        <v>1530161.4925375143</v>
      </c>
      <c r="O633" s="34"/>
      <c r="Q633" s="205"/>
      <c r="R633" s="205"/>
    </row>
    <row r="634" spans="1:18" s="32" customFormat="1" x14ac:dyDescent="0.25">
      <c r="A634" s="36"/>
      <c r="B634" s="52" t="s">
        <v>438</v>
      </c>
      <c r="C634" s="36">
        <v>4</v>
      </c>
      <c r="D634" s="56">
        <v>15.717600000000001</v>
      </c>
      <c r="E634" s="84">
        <v>972</v>
      </c>
      <c r="F634" s="148">
        <v>170366.5</v>
      </c>
      <c r="G634" s="42">
        <v>100</v>
      </c>
      <c r="H634" s="51">
        <f t="shared" si="110"/>
        <v>170366.5</v>
      </c>
      <c r="I634" s="51">
        <f t="shared" si="102"/>
        <v>0</v>
      </c>
      <c r="J634" s="51">
        <f t="shared" si="107"/>
        <v>175.2741769547325</v>
      </c>
      <c r="K634" s="51">
        <f t="shared" si="108"/>
        <v>724.09491509542192</v>
      </c>
      <c r="L634" s="51">
        <f t="shared" si="109"/>
        <v>1040013.6893677666</v>
      </c>
      <c r="M634" s="51"/>
      <c r="N634" s="203">
        <f t="shared" si="101"/>
        <v>1040013.6893677666</v>
      </c>
      <c r="O634" s="34"/>
      <c r="Q634" s="205"/>
      <c r="R634" s="205"/>
    </row>
    <row r="635" spans="1:18" s="32" customFormat="1" x14ac:dyDescent="0.25">
      <c r="A635" s="36"/>
      <c r="B635" s="52" t="s">
        <v>439</v>
      </c>
      <c r="C635" s="36">
        <v>4</v>
      </c>
      <c r="D635" s="56">
        <v>28.387500000000003</v>
      </c>
      <c r="E635" s="84">
        <v>1807</v>
      </c>
      <c r="F635" s="148">
        <v>299899.09999999998</v>
      </c>
      <c r="G635" s="42">
        <v>100</v>
      </c>
      <c r="H635" s="51">
        <f t="shared" si="110"/>
        <v>299899.09999999998</v>
      </c>
      <c r="I635" s="51">
        <f t="shared" si="102"/>
        <v>0</v>
      </c>
      <c r="J635" s="51">
        <f t="shared" si="107"/>
        <v>165.96519092418373</v>
      </c>
      <c r="K635" s="51">
        <f t="shared" si="108"/>
        <v>733.40390112597072</v>
      </c>
      <c r="L635" s="51">
        <f t="shared" si="109"/>
        <v>1194986.5274490402</v>
      </c>
      <c r="M635" s="51"/>
      <c r="N635" s="203">
        <f t="shared" si="101"/>
        <v>1194986.5274490402</v>
      </c>
      <c r="O635" s="34"/>
      <c r="Q635" s="205"/>
      <c r="R635" s="205"/>
    </row>
    <row r="636" spans="1:18" s="32" customFormat="1" x14ac:dyDescent="0.25">
      <c r="A636" s="36"/>
      <c r="B636" s="52" t="s">
        <v>440</v>
      </c>
      <c r="C636" s="36">
        <v>4</v>
      </c>
      <c r="D636" s="56">
        <v>5.9548000000000005</v>
      </c>
      <c r="E636" s="84">
        <v>1201</v>
      </c>
      <c r="F636" s="148">
        <v>255939.1</v>
      </c>
      <c r="G636" s="42">
        <v>100</v>
      </c>
      <c r="H636" s="51">
        <f t="shared" si="110"/>
        <v>255939.1</v>
      </c>
      <c r="I636" s="51">
        <f t="shared" si="102"/>
        <v>0</v>
      </c>
      <c r="J636" s="51">
        <f t="shared" si="107"/>
        <v>213.10499583680266</v>
      </c>
      <c r="K636" s="51">
        <f t="shared" si="108"/>
        <v>686.26409621335176</v>
      </c>
      <c r="L636" s="51">
        <f t="shared" si="109"/>
        <v>989448.03046597762</v>
      </c>
      <c r="M636" s="51"/>
      <c r="N636" s="203">
        <f t="shared" si="101"/>
        <v>989448.03046597762</v>
      </c>
      <c r="O636" s="34"/>
      <c r="Q636" s="205"/>
      <c r="R636" s="205"/>
    </row>
    <row r="637" spans="1:18" s="32" customFormat="1" x14ac:dyDescent="0.25">
      <c r="A637" s="36"/>
      <c r="B637" s="52" t="s">
        <v>441</v>
      </c>
      <c r="C637" s="36">
        <v>4</v>
      </c>
      <c r="D637" s="56">
        <v>8.7255999999999982</v>
      </c>
      <c r="E637" s="84">
        <v>894</v>
      </c>
      <c r="F637" s="148">
        <v>150968.70000000001</v>
      </c>
      <c r="G637" s="42">
        <v>100</v>
      </c>
      <c r="H637" s="51">
        <f t="shared" si="110"/>
        <v>150968.70000000001</v>
      </c>
      <c r="I637" s="51">
        <f t="shared" si="102"/>
        <v>0</v>
      </c>
      <c r="J637" s="51">
        <f t="shared" si="107"/>
        <v>168.86879194630873</v>
      </c>
      <c r="K637" s="51">
        <f t="shared" si="108"/>
        <v>730.50030010384569</v>
      </c>
      <c r="L637" s="51">
        <f t="shared" si="109"/>
        <v>1014709.7753241941</v>
      </c>
      <c r="M637" s="51"/>
      <c r="N637" s="203">
        <f t="shared" si="101"/>
        <v>1014709.7753241941</v>
      </c>
      <c r="O637" s="34"/>
      <c r="Q637" s="205"/>
      <c r="R637" s="205"/>
    </row>
    <row r="638" spans="1:18" s="32" customFormat="1" x14ac:dyDescent="0.25">
      <c r="A638" s="36"/>
      <c r="B638" s="52" t="s">
        <v>442</v>
      </c>
      <c r="C638" s="36">
        <v>4</v>
      </c>
      <c r="D638" s="56">
        <v>37.560200000000002</v>
      </c>
      <c r="E638" s="84">
        <v>3858</v>
      </c>
      <c r="F638" s="148">
        <v>595870.6</v>
      </c>
      <c r="G638" s="42">
        <v>100</v>
      </c>
      <c r="H638" s="51">
        <f t="shared" si="110"/>
        <v>595870.6</v>
      </c>
      <c r="I638" s="51">
        <f t="shared" si="102"/>
        <v>0</v>
      </c>
      <c r="J638" s="51">
        <f t="shared" si="107"/>
        <v>154.45064800414721</v>
      </c>
      <c r="K638" s="51">
        <f t="shared" si="108"/>
        <v>744.91844404600727</v>
      </c>
      <c r="L638" s="51">
        <f t="shared" si="109"/>
        <v>1488098.4960555665</v>
      </c>
      <c r="M638" s="51"/>
      <c r="N638" s="203">
        <f t="shared" si="101"/>
        <v>1488098.4960555665</v>
      </c>
      <c r="O638" s="34"/>
      <c r="Q638" s="205"/>
      <c r="R638" s="205"/>
    </row>
    <row r="639" spans="1:18" s="32" customFormat="1" x14ac:dyDescent="0.25">
      <c r="A639" s="36"/>
      <c r="B639" s="52" t="s">
        <v>443</v>
      </c>
      <c r="C639" s="36">
        <v>4</v>
      </c>
      <c r="D639" s="56">
        <v>16.395299999999999</v>
      </c>
      <c r="E639" s="84">
        <v>1605</v>
      </c>
      <c r="F639" s="148">
        <v>188149.8</v>
      </c>
      <c r="G639" s="42">
        <v>100</v>
      </c>
      <c r="H639" s="51">
        <f t="shared" si="110"/>
        <v>188149.8</v>
      </c>
      <c r="I639" s="51">
        <f t="shared" si="102"/>
        <v>0</v>
      </c>
      <c r="J639" s="51">
        <f t="shared" si="107"/>
        <v>117.22728971962616</v>
      </c>
      <c r="K639" s="51">
        <f t="shared" si="108"/>
        <v>782.14180233052832</v>
      </c>
      <c r="L639" s="51">
        <f t="shared" si="109"/>
        <v>1188650.4466799442</v>
      </c>
      <c r="M639" s="51"/>
      <c r="N639" s="203">
        <f t="shared" si="101"/>
        <v>1188650.4466799442</v>
      </c>
      <c r="O639" s="34"/>
      <c r="Q639" s="205"/>
      <c r="R639" s="205"/>
    </row>
    <row r="640" spans="1:18" s="32" customFormat="1" x14ac:dyDescent="0.25">
      <c r="A640" s="36"/>
      <c r="B640" s="52" t="s">
        <v>444</v>
      </c>
      <c r="C640" s="36">
        <v>4</v>
      </c>
      <c r="D640" s="56">
        <v>13.850899999999999</v>
      </c>
      <c r="E640" s="84">
        <v>1030</v>
      </c>
      <c r="F640" s="148">
        <v>569006.80000000005</v>
      </c>
      <c r="G640" s="42">
        <v>100</v>
      </c>
      <c r="H640" s="51">
        <f t="shared" si="110"/>
        <v>569006.80000000005</v>
      </c>
      <c r="I640" s="51">
        <f t="shared" si="102"/>
        <v>0</v>
      </c>
      <c r="J640" s="51">
        <f t="shared" si="107"/>
        <v>552.433786407767</v>
      </c>
      <c r="K640" s="51">
        <f t="shared" si="108"/>
        <v>346.93530564238745</v>
      </c>
      <c r="L640" s="51">
        <f t="shared" si="109"/>
        <v>587926.75967717019</v>
      </c>
      <c r="M640" s="51"/>
      <c r="N640" s="203">
        <f t="shared" si="101"/>
        <v>587926.75967717019</v>
      </c>
      <c r="O640" s="34"/>
      <c r="Q640" s="205"/>
      <c r="R640" s="205"/>
    </row>
    <row r="641" spans="1:18" s="32" customFormat="1" x14ac:dyDescent="0.25">
      <c r="A641" s="36"/>
      <c r="B641" s="52" t="s">
        <v>445</v>
      </c>
      <c r="C641" s="36">
        <v>4</v>
      </c>
      <c r="D641" s="56">
        <v>23.948</v>
      </c>
      <c r="E641" s="84">
        <v>1880</v>
      </c>
      <c r="F641" s="148">
        <v>616711.19999999995</v>
      </c>
      <c r="G641" s="42">
        <v>100</v>
      </c>
      <c r="H641" s="51">
        <f t="shared" si="110"/>
        <v>616711.19999999995</v>
      </c>
      <c r="I641" s="51">
        <f t="shared" si="102"/>
        <v>0</v>
      </c>
      <c r="J641" s="51">
        <f t="shared" si="107"/>
        <v>328.03787234042551</v>
      </c>
      <c r="K641" s="51">
        <f t="shared" si="108"/>
        <v>571.33121970972888</v>
      </c>
      <c r="L641" s="51">
        <f t="shared" si="109"/>
        <v>994288.719082052</v>
      </c>
      <c r="M641" s="51"/>
      <c r="N641" s="203">
        <f t="shared" si="101"/>
        <v>994288.719082052</v>
      </c>
      <c r="O641" s="34"/>
      <c r="Q641" s="205"/>
      <c r="R641" s="205"/>
    </row>
    <row r="642" spans="1:18" s="32" customFormat="1" x14ac:dyDescent="0.25">
      <c r="A642" s="36"/>
      <c r="B642" s="52" t="s">
        <v>446</v>
      </c>
      <c r="C642" s="36">
        <v>4</v>
      </c>
      <c r="D642" s="56">
        <v>21.0716</v>
      </c>
      <c r="E642" s="84">
        <v>1824</v>
      </c>
      <c r="F642" s="148">
        <v>363486</v>
      </c>
      <c r="G642" s="42">
        <v>100</v>
      </c>
      <c r="H642" s="51">
        <f t="shared" si="110"/>
        <v>363486</v>
      </c>
      <c r="I642" s="51">
        <f t="shared" si="102"/>
        <v>0</v>
      </c>
      <c r="J642" s="51">
        <f t="shared" si="107"/>
        <v>199.27960526315789</v>
      </c>
      <c r="K642" s="51">
        <f t="shared" si="108"/>
        <v>700.08948678699653</v>
      </c>
      <c r="L642" s="51">
        <f t="shared" si="109"/>
        <v>1132408.869511039</v>
      </c>
      <c r="M642" s="51"/>
      <c r="N642" s="203">
        <f t="shared" ref="N642:N705" si="111">L642+M642</f>
        <v>1132408.869511039</v>
      </c>
      <c r="O642" s="34"/>
      <c r="Q642" s="205"/>
      <c r="R642" s="205"/>
    </row>
    <row r="643" spans="1:18" s="32" customFormat="1" x14ac:dyDescent="0.25">
      <c r="A643" s="36"/>
      <c r="B643" s="52" t="s">
        <v>447</v>
      </c>
      <c r="C643" s="36">
        <v>4</v>
      </c>
      <c r="D643" s="56">
        <v>22.115600000000001</v>
      </c>
      <c r="E643" s="84">
        <v>2307</v>
      </c>
      <c r="F643" s="148">
        <v>419160.3</v>
      </c>
      <c r="G643" s="42">
        <v>100</v>
      </c>
      <c r="H643" s="51">
        <f t="shared" si="110"/>
        <v>419160.3</v>
      </c>
      <c r="I643" s="51">
        <f t="shared" si="102"/>
        <v>0</v>
      </c>
      <c r="J643" s="51">
        <f t="shared" si="107"/>
        <v>181.69063719115735</v>
      </c>
      <c r="K643" s="51">
        <f t="shared" si="108"/>
        <v>717.67845485899716</v>
      </c>
      <c r="L643" s="51">
        <f t="shared" si="109"/>
        <v>1215538.3475917564</v>
      </c>
      <c r="M643" s="51"/>
      <c r="N643" s="203">
        <f t="shared" si="111"/>
        <v>1215538.3475917564</v>
      </c>
      <c r="O643" s="34"/>
      <c r="Q643" s="205"/>
      <c r="R643" s="205"/>
    </row>
    <row r="644" spans="1:18" s="32" customFormat="1" x14ac:dyDescent="0.25">
      <c r="A644" s="36"/>
      <c r="B644" s="52" t="s">
        <v>448</v>
      </c>
      <c r="C644" s="36">
        <v>4</v>
      </c>
      <c r="D644" s="56">
        <v>43.943700000000007</v>
      </c>
      <c r="E644" s="84">
        <v>2614</v>
      </c>
      <c r="F644" s="148">
        <v>308395.7</v>
      </c>
      <c r="G644" s="42">
        <v>100</v>
      </c>
      <c r="H644" s="51">
        <f t="shared" si="110"/>
        <v>308395.7</v>
      </c>
      <c r="I644" s="51">
        <f t="shared" ref="I644:I707" si="112">F644-H644</f>
        <v>0</v>
      </c>
      <c r="J644" s="51">
        <f t="shared" si="107"/>
        <v>117.97846212700843</v>
      </c>
      <c r="K644" s="51">
        <f t="shared" si="108"/>
        <v>781.39062992314598</v>
      </c>
      <c r="L644" s="51">
        <f t="shared" si="109"/>
        <v>1402726.0309029254</v>
      </c>
      <c r="M644" s="51"/>
      <c r="N644" s="203">
        <f t="shared" si="111"/>
        <v>1402726.0309029254</v>
      </c>
      <c r="O644" s="34"/>
      <c r="Q644" s="205"/>
      <c r="R644" s="205"/>
    </row>
    <row r="645" spans="1:18" s="32" customFormat="1" x14ac:dyDescent="0.25">
      <c r="A645" s="36"/>
      <c r="B645" s="52" t="s">
        <v>862</v>
      </c>
      <c r="C645" s="36">
        <v>3</v>
      </c>
      <c r="D645" s="56">
        <v>92.032000000000011</v>
      </c>
      <c r="E645" s="84">
        <v>11195</v>
      </c>
      <c r="F645" s="148">
        <v>15933655.5</v>
      </c>
      <c r="G645" s="42">
        <v>50</v>
      </c>
      <c r="H645" s="51">
        <f t="shared" si="110"/>
        <v>7966827.75</v>
      </c>
      <c r="I645" s="51">
        <f t="shared" si="112"/>
        <v>7966827.75</v>
      </c>
      <c r="J645" s="51">
        <f t="shared" si="107"/>
        <v>1423.283206788745</v>
      </c>
      <c r="K645" s="51">
        <f t="shared" si="108"/>
        <v>-523.91411473859057</v>
      </c>
      <c r="L645" s="51">
        <f t="shared" si="109"/>
        <v>1665767.0709755393</v>
      </c>
      <c r="M645" s="51"/>
      <c r="N645" s="203">
        <f t="shared" si="111"/>
        <v>1665767.0709755393</v>
      </c>
      <c r="O645" s="34"/>
      <c r="Q645" s="205"/>
      <c r="R645" s="205"/>
    </row>
    <row r="646" spans="1:18" s="32" customFormat="1" x14ac:dyDescent="0.25">
      <c r="A646" s="36"/>
      <c r="B646" s="52" t="s">
        <v>449</v>
      </c>
      <c r="C646" s="36">
        <v>4</v>
      </c>
      <c r="D646" s="56">
        <v>38.2607</v>
      </c>
      <c r="E646" s="84">
        <v>2905</v>
      </c>
      <c r="F646" s="148">
        <v>746255.3</v>
      </c>
      <c r="G646" s="42">
        <v>100</v>
      </c>
      <c r="H646" s="51">
        <f t="shared" si="110"/>
        <v>746255.3</v>
      </c>
      <c r="I646" s="51">
        <f t="shared" si="112"/>
        <v>0</v>
      </c>
      <c r="J646" s="51">
        <f t="shared" si="107"/>
        <v>256.88650602409638</v>
      </c>
      <c r="K646" s="51">
        <f t="shared" si="108"/>
        <v>642.48258602605802</v>
      </c>
      <c r="L646" s="51">
        <f t="shared" si="109"/>
        <v>1252054.0666542817</v>
      </c>
      <c r="M646" s="51"/>
      <c r="N646" s="203">
        <f t="shared" si="111"/>
        <v>1252054.0666542817</v>
      </c>
      <c r="O646" s="34"/>
      <c r="Q646" s="205"/>
      <c r="R646" s="205"/>
    </row>
    <row r="647" spans="1:18" s="32" customFormat="1" x14ac:dyDescent="0.25">
      <c r="A647" s="36"/>
      <c r="B647" s="52" t="s">
        <v>450</v>
      </c>
      <c r="C647" s="36">
        <v>4</v>
      </c>
      <c r="D647" s="56">
        <v>12.4343</v>
      </c>
      <c r="E647" s="84">
        <v>1510</v>
      </c>
      <c r="F647" s="148">
        <v>681592</v>
      </c>
      <c r="G647" s="42">
        <v>100</v>
      </c>
      <c r="H647" s="51">
        <f t="shared" si="110"/>
        <v>681592</v>
      </c>
      <c r="I647" s="51">
        <f t="shared" si="112"/>
        <v>0</v>
      </c>
      <c r="J647" s="51">
        <f t="shared" si="107"/>
        <v>451.38543046357614</v>
      </c>
      <c r="K647" s="51">
        <f t="shared" si="108"/>
        <v>447.98366158657831</v>
      </c>
      <c r="L647" s="51">
        <f t="shared" si="109"/>
        <v>762608.88289243309</v>
      </c>
      <c r="M647" s="51"/>
      <c r="N647" s="203">
        <f t="shared" si="111"/>
        <v>762608.88289243309</v>
      </c>
      <c r="O647" s="34"/>
      <c r="Q647" s="205"/>
      <c r="R647" s="205"/>
    </row>
    <row r="648" spans="1:18" s="32" customFormat="1" x14ac:dyDescent="0.25">
      <c r="A648" s="36"/>
      <c r="B648" s="52" t="s">
        <v>451</v>
      </c>
      <c r="C648" s="36">
        <v>4</v>
      </c>
      <c r="D648" s="56">
        <v>31.216500000000003</v>
      </c>
      <c r="E648" s="84">
        <v>2419</v>
      </c>
      <c r="F648" s="148">
        <v>392113.2</v>
      </c>
      <c r="G648" s="42">
        <v>100</v>
      </c>
      <c r="H648" s="51">
        <f t="shared" si="110"/>
        <v>392113.2</v>
      </c>
      <c r="I648" s="51">
        <f t="shared" si="112"/>
        <v>0</v>
      </c>
      <c r="J648" s="51">
        <f t="shared" si="107"/>
        <v>162.09723026043821</v>
      </c>
      <c r="K648" s="51">
        <f t="shared" si="108"/>
        <v>737.27186178971624</v>
      </c>
      <c r="L648" s="51">
        <f t="shared" si="109"/>
        <v>1283276.9919280631</v>
      </c>
      <c r="M648" s="51"/>
      <c r="N648" s="203">
        <f t="shared" si="111"/>
        <v>1283276.9919280631</v>
      </c>
      <c r="O648" s="34"/>
      <c r="Q648" s="205"/>
      <c r="R648" s="205"/>
    </row>
    <row r="649" spans="1:18" s="32" customFormat="1" x14ac:dyDescent="0.25">
      <c r="A649" s="36"/>
      <c r="B649" s="52" t="s">
        <v>452</v>
      </c>
      <c r="C649" s="36">
        <v>4</v>
      </c>
      <c r="D649" s="56">
        <v>21.7347</v>
      </c>
      <c r="E649" s="84">
        <v>1774</v>
      </c>
      <c r="F649" s="148">
        <v>284829.7</v>
      </c>
      <c r="G649" s="42">
        <v>100</v>
      </c>
      <c r="H649" s="51">
        <f t="shared" si="110"/>
        <v>284829.7</v>
      </c>
      <c r="I649" s="51">
        <f t="shared" si="112"/>
        <v>0</v>
      </c>
      <c r="J649" s="51">
        <f t="shared" si="107"/>
        <v>160.55789177001128</v>
      </c>
      <c r="K649" s="51">
        <f t="shared" si="108"/>
        <v>738.81120028014311</v>
      </c>
      <c r="L649" s="51">
        <f t="shared" si="109"/>
        <v>1175076.5817446855</v>
      </c>
      <c r="M649" s="51"/>
      <c r="N649" s="203">
        <f t="shared" si="111"/>
        <v>1175076.5817446855</v>
      </c>
      <c r="O649" s="34"/>
      <c r="Q649" s="205"/>
      <c r="R649" s="205"/>
    </row>
    <row r="650" spans="1:18" s="32" customFormat="1" x14ac:dyDescent="0.25">
      <c r="A650" s="36"/>
      <c r="B650" s="52" t="s">
        <v>805</v>
      </c>
      <c r="C650" s="36">
        <v>4</v>
      </c>
      <c r="D650" s="56">
        <v>56.6937</v>
      </c>
      <c r="E650" s="84">
        <v>5898</v>
      </c>
      <c r="F650" s="148">
        <v>865447.7</v>
      </c>
      <c r="G650" s="42">
        <v>100</v>
      </c>
      <c r="H650" s="51">
        <f t="shared" si="110"/>
        <v>865447.7</v>
      </c>
      <c r="I650" s="51">
        <f t="shared" si="112"/>
        <v>0</v>
      </c>
      <c r="J650" s="51">
        <f t="shared" si="107"/>
        <v>146.73579179382841</v>
      </c>
      <c r="K650" s="51">
        <f t="shared" si="108"/>
        <v>752.63330025632604</v>
      </c>
      <c r="L650" s="51">
        <f t="shared" si="109"/>
        <v>1808862.4743100866</v>
      </c>
      <c r="M650" s="51"/>
      <c r="N650" s="203">
        <f t="shared" si="111"/>
        <v>1808862.4743100866</v>
      </c>
      <c r="O650" s="34"/>
      <c r="Q650" s="205"/>
      <c r="R650" s="205"/>
    </row>
    <row r="651" spans="1:18" s="32" customFormat="1" x14ac:dyDescent="0.25">
      <c r="A651" s="36"/>
      <c r="B651" s="52" t="s">
        <v>453</v>
      </c>
      <c r="C651" s="36">
        <v>4</v>
      </c>
      <c r="D651" s="56">
        <v>13.955799999999998</v>
      </c>
      <c r="E651" s="84">
        <v>911</v>
      </c>
      <c r="F651" s="148">
        <v>181233.4</v>
      </c>
      <c r="G651" s="42">
        <v>100</v>
      </c>
      <c r="H651" s="51">
        <f t="shared" si="110"/>
        <v>181233.4</v>
      </c>
      <c r="I651" s="51">
        <f t="shared" si="112"/>
        <v>0</v>
      </c>
      <c r="J651" s="51">
        <f t="shared" si="107"/>
        <v>198.93896816684961</v>
      </c>
      <c r="K651" s="51">
        <f t="shared" si="108"/>
        <v>700.43012388330487</v>
      </c>
      <c r="L651" s="51">
        <f t="shared" si="109"/>
        <v>998280.21845536528</v>
      </c>
      <c r="M651" s="51"/>
      <c r="N651" s="203">
        <f t="shared" si="111"/>
        <v>998280.21845536528</v>
      </c>
      <c r="O651" s="34"/>
      <c r="Q651" s="205"/>
      <c r="R651" s="205"/>
    </row>
    <row r="652" spans="1:18" s="32" customFormat="1" x14ac:dyDescent="0.25">
      <c r="A652" s="36"/>
      <c r="B652" s="52" t="s">
        <v>454</v>
      </c>
      <c r="C652" s="36">
        <v>4</v>
      </c>
      <c r="D652" s="56">
        <v>18.394200000000001</v>
      </c>
      <c r="E652" s="84">
        <v>1601</v>
      </c>
      <c r="F652" s="148">
        <v>243194.3</v>
      </c>
      <c r="G652" s="42">
        <v>100</v>
      </c>
      <c r="H652" s="51">
        <f t="shared" si="110"/>
        <v>243194.3</v>
      </c>
      <c r="I652" s="51">
        <f t="shared" si="112"/>
        <v>0</v>
      </c>
      <c r="J652" s="51">
        <f t="shared" si="107"/>
        <v>151.90149906308557</v>
      </c>
      <c r="K652" s="51">
        <f t="shared" si="108"/>
        <v>747.46759298706888</v>
      </c>
      <c r="L652" s="51">
        <f t="shared" si="109"/>
        <v>1153267.4699320833</v>
      </c>
      <c r="M652" s="51"/>
      <c r="N652" s="203">
        <f t="shared" si="111"/>
        <v>1153267.4699320833</v>
      </c>
      <c r="O652" s="34"/>
      <c r="Q652" s="205"/>
      <c r="R652" s="205"/>
    </row>
    <row r="653" spans="1:18" s="32" customFormat="1" x14ac:dyDescent="0.25">
      <c r="A653" s="36"/>
      <c r="B653" s="4"/>
      <c r="C653" s="4"/>
      <c r="D653" s="56">
        <v>0</v>
      </c>
      <c r="E653" s="86"/>
      <c r="F653" s="33"/>
      <c r="G653" s="42"/>
      <c r="H653" s="43"/>
      <c r="I653" s="51"/>
      <c r="J653" s="51"/>
      <c r="K653" s="51"/>
      <c r="L653" s="51"/>
      <c r="M653" s="51"/>
      <c r="N653" s="203"/>
      <c r="O653" s="34"/>
      <c r="Q653" s="205"/>
      <c r="R653" s="205"/>
    </row>
    <row r="654" spans="1:18" s="32" customFormat="1" x14ac:dyDescent="0.25">
      <c r="A654" s="31" t="s">
        <v>455</v>
      </c>
      <c r="B654" s="44" t="s">
        <v>2</v>
      </c>
      <c r="C654" s="45"/>
      <c r="D654" s="3">
        <v>597.46979999999985</v>
      </c>
      <c r="E654" s="87">
        <f>E655</f>
        <v>50476</v>
      </c>
      <c r="F654" s="38"/>
      <c r="G654" s="42"/>
      <c r="H654" s="38">
        <f>H656</f>
        <v>3680634.85</v>
      </c>
      <c r="I654" s="38">
        <f>I656</f>
        <v>-3680634.85</v>
      </c>
      <c r="J654" s="51"/>
      <c r="K654" s="51"/>
      <c r="L654" s="51"/>
      <c r="M654" s="47">
        <f>M656</f>
        <v>25936640.794966977</v>
      </c>
      <c r="N654" s="201">
        <f t="shared" si="111"/>
        <v>25936640.794966977</v>
      </c>
      <c r="O654" s="34"/>
      <c r="Q654" s="205"/>
      <c r="R654" s="205"/>
    </row>
    <row r="655" spans="1:18" s="32" customFormat="1" x14ac:dyDescent="0.25">
      <c r="A655" s="31" t="s">
        <v>455</v>
      </c>
      <c r="B655" s="44" t="s">
        <v>3</v>
      </c>
      <c r="C655" s="45"/>
      <c r="D655" s="3">
        <v>597.46979999999985</v>
      </c>
      <c r="E655" s="87">
        <f>SUM(E657:E677)</f>
        <v>50476</v>
      </c>
      <c r="F655" s="38">
        <f>SUM(F657:F677)</f>
        <v>29928558.899999999</v>
      </c>
      <c r="G655" s="42"/>
      <c r="H655" s="38">
        <f>SUM(H657:H677)</f>
        <v>22567289.199999999</v>
      </c>
      <c r="I655" s="38">
        <f>SUM(I657:I677)</f>
        <v>7361269.7000000002</v>
      </c>
      <c r="J655" s="51"/>
      <c r="K655" s="51"/>
      <c r="L655" s="38">
        <f>SUM(L657:L677)</f>
        <v>21700531.253114562</v>
      </c>
      <c r="M655" s="51"/>
      <c r="N655" s="201">
        <f t="shared" si="111"/>
        <v>21700531.253114562</v>
      </c>
      <c r="O655" s="34"/>
      <c r="Q655" s="205"/>
      <c r="R655" s="205"/>
    </row>
    <row r="656" spans="1:18" s="32" customFormat="1" x14ac:dyDescent="0.25">
      <c r="A656" s="36"/>
      <c r="B656" s="52" t="s">
        <v>26</v>
      </c>
      <c r="C656" s="36">
        <v>2</v>
      </c>
      <c r="D656" s="56">
        <v>0</v>
      </c>
      <c r="E656" s="90"/>
      <c r="F656" s="51"/>
      <c r="G656" s="42">
        <v>25</v>
      </c>
      <c r="H656" s="51">
        <f>F673*G656/100</f>
        <v>3680634.85</v>
      </c>
      <c r="I656" s="51">
        <f t="shared" si="112"/>
        <v>-3680634.85</v>
      </c>
      <c r="J656" s="51"/>
      <c r="K656" s="51"/>
      <c r="L656" s="51"/>
      <c r="M656" s="51">
        <f>($L$7*$L$8*E654/$L$10)+($L$7*$L$9*D654/$L$11)</f>
        <v>25936640.794966977</v>
      </c>
      <c r="N656" s="203">
        <f t="shared" si="111"/>
        <v>25936640.794966977</v>
      </c>
      <c r="O656" s="34"/>
      <c r="Q656" s="205"/>
      <c r="R656" s="205"/>
    </row>
    <row r="657" spans="1:18" s="32" customFormat="1" x14ac:dyDescent="0.25">
      <c r="A657" s="36"/>
      <c r="B657" s="52" t="s">
        <v>456</v>
      </c>
      <c r="C657" s="36">
        <v>4</v>
      </c>
      <c r="D657" s="56">
        <v>54.386200000000002</v>
      </c>
      <c r="E657" s="84">
        <v>2514</v>
      </c>
      <c r="F657" s="149">
        <v>1748140.5</v>
      </c>
      <c r="G657" s="42">
        <v>100</v>
      </c>
      <c r="H657" s="51">
        <f>F657*G657/100</f>
        <v>1748140.5</v>
      </c>
      <c r="I657" s="51">
        <f t="shared" si="112"/>
        <v>0</v>
      </c>
      <c r="J657" s="51">
        <f t="shared" ref="J657:J677" si="113">F657/E657</f>
        <v>695.36217183770884</v>
      </c>
      <c r="K657" s="51">
        <f t="shared" ref="K657:K677" si="114">$J$11*$J$19-J657</f>
        <v>204.00692021244561</v>
      </c>
      <c r="L657" s="51">
        <f t="shared" ref="L657:L677" si="115">IF(K657&gt;0,$J$7*$J$8*(K657/$K$19),0)+$J$7*$J$9*(E657/$E$19)+$J$7*$J$10*(D657/$D$19)</f>
        <v>732566.35702452471</v>
      </c>
      <c r="M657" s="51"/>
      <c r="N657" s="203">
        <f t="shared" si="111"/>
        <v>732566.35702452471</v>
      </c>
      <c r="O657" s="34"/>
      <c r="Q657" s="205"/>
      <c r="R657" s="205"/>
    </row>
    <row r="658" spans="1:18" s="32" customFormat="1" x14ac:dyDescent="0.25">
      <c r="A658" s="36"/>
      <c r="B658" s="52" t="s">
        <v>457</v>
      </c>
      <c r="C658" s="36">
        <v>4</v>
      </c>
      <c r="D658" s="56">
        <v>33.314799999999998</v>
      </c>
      <c r="E658" s="84">
        <v>2287</v>
      </c>
      <c r="F658" s="149">
        <v>660339.19999999995</v>
      </c>
      <c r="G658" s="42">
        <v>100</v>
      </c>
      <c r="H658" s="51">
        <f t="shared" ref="H658:H677" si="116">F658*G658/100</f>
        <v>660339.19999999995</v>
      </c>
      <c r="I658" s="51">
        <f t="shared" si="112"/>
        <v>0</v>
      </c>
      <c r="J658" s="51">
        <f t="shared" si="113"/>
        <v>288.73598600787057</v>
      </c>
      <c r="K658" s="51">
        <f t="shared" si="114"/>
        <v>610.63310604228388</v>
      </c>
      <c r="L658" s="51">
        <f t="shared" si="115"/>
        <v>1122312.4948445698</v>
      </c>
      <c r="M658" s="51"/>
      <c r="N658" s="203">
        <f t="shared" si="111"/>
        <v>1122312.4948445698</v>
      </c>
      <c r="O658" s="34"/>
      <c r="Q658" s="205"/>
      <c r="R658" s="205"/>
    </row>
    <row r="659" spans="1:18" s="32" customFormat="1" x14ac:dyDescent="0.25">
      <c r="A659" s="36"/>
      <c r="B659" s="52" t="s">
        <v>806</v>
      </c>
      <c r="C659" s="36">
        <v>4</v>
      </c>
      <c r="D659" s="56">
        <v>25.285499999999999</v>
      </c>
      <c r="E659" s="84">
        <v>2046</v>
      </c>
      <c r="F659" s="149">
        <v>859527.6</v>
      </c>
      <c r="G659" s="42">
        <v>100</v>
      </c>
      <c r="H659" s="51">
        <f t="shared" si="116"/>
        <v>859527.6</v>
      </c>
      <c r="I659" s="51">
        <f t="shared" si="112"/>
        <v>0</v>
      </c>
      <c r="J659" s="51">
        <f t="shared" si="113"/>
        <v>420.10146627565979</v>
      </c>
      <c r="K659" s="51">
        <f t="shared" si="114"/>
        <v>479.26762577449466</v>
      </c>
      <c r="L659" s="51">
        <f t="shared" si="115"/>
        <v>908364.14500123891</v>
      </c>
      <c r="M659" s="51"/>
      <c r="N659" s="203">
        <f t="shared" si="111"/>
        <v>908364.14500123891</v>
      </c>
      <c r="O659" s="34"/>
      <c r="Q659" s="205"/>
      <c r="R659" s="205"/>
    </row>
    <row r="660" spans="1:18" s="32" customFormat="1" x14ac:dyDescent="0.25">
      <c r="A660" s="36"/>
      <c r="B660" s="52" t="s">
        <v>458</v>
      </c>
      <c r="C660" s="36">
        <v>4</v>
      </c>
      <c r="D660" s="56">
        <v>31.523400000000002</v>
      </c>
      <c r="E660" s="84">
        <v>2116</v>
      </c>
      <c r="F660" s="149">
        <v>365650.2</v>
      </c>
      <c r="G660" s="42">
        <v>100</v>
      </c>
      <c r="H660" s="51">
        <f t="shared" si="116"/>
        <v>365650.2</v>
      </c>
      <c r="I660" s="51">
        <f t="shared" si="112"/>
        <v>0</v>
      </c>
      <c r="J660" s="51">
        <f t="shared" si="113"/>
        <v>172.80255198487714</v>
      </c>
      <c r="K660" s="51">
        <f t="shared" si="114"/>
        <v>726.56654006527731</v>
      </c>
      <c r="L660" s="51">
        <f t="shared" si="115"/>
        <v>1234761.4246775352</v>
      </c>
      <c r="M660" s="51"/>
      <c r="N660" s="203">
        <f t="shared" si="111"/>
        <v>1234761.4246775352</v>
      </c>
      <c r="O660" s="34"/>
      <c r="Q660" s="205"/>
      <c r="R660" s="205"/>
    </row>
    <row r="661" spans="1:18" s="32" customFormat="1" x14ac:dyDescent="0.25">
      <c r="A661" s="36"/>
      <c r="B661" s="52" t="s">
        <v>459</v>
      </c>
      <c r="C661" s="36">
        <v>4</v>
      </c>
      <c r="D661" s="56">
        <v>26.426500000000001</v>
      </c>
      <c r="E661" s="84">
        <v>959</v>
      </c>
      <c r="F661" s="149">
        <v>270069.5</v>
      </c>
      <c r="G661" s="42">
        <v>100</v>
      </c>
      <c r="H661" s="51">
        <f t="shared" si="116"/>
        <v>270069.5</v>
      </c>
      <c r="I661" s="51">
        <f t="shared" si="112"/>
        <v>0</v>
      </c>
      <c r="J661" s="51">
        <f t="shared" si="113"/>
        <v>281.61574556830033</v>
      </c>
      <c r="K661" s="51">
        <f t="shared" si="114"/>
        <v>617.75334648185412</v>
      </c>
      <c r="L661" s="51">
        <f t="shared" si="115"/>
        <v>946829.33125076233</v>
      </c>
      <c r="M661" s="51"/>
      <c r="N661" s="203">
        <f t="shared" si="111"/>
        <v>946829.33125076233</v>
      </c>
      <c r="O661" s="34"/>
      <c r="Q661" s="205"/>
      <c r="R661" s="205"/>
    </row>
    <row r="662" spans="1:18" s="32" customFormat="1" x14ac:dyDescent="0.25">
      <c r="A662" s="36"/>
      <c r="B662" s="52" t="s">
        <v>807</v>
      </c>
      <c r="C662" s="36">
        <v>4</v>
      </c>
      <c r="D662" s="56">
        <v>34.857799999999997</v>
      </c>
      <c r="E662" s="84">
        <v>1534</v>
      </c>
      <c r="F662" s="149">
        <v>549906.69999999995</v>
      </c>
      <c r="G662" s="42">
        <v>100</v>
      </c>
      <c r="H662" s="51">
        <f t="shared" si="116"/>
        <v>549906.69999999995</v>
      </c>
      <c r="I662" s="51">
        <f t="shared" si="112"/>
        <v>0</v>
      </c>
      <c r="J662" s="51">
        <f t="shared" si="113"/>
        <v>358.47894393741848</v>
      </c>
      <c r="K662" s="51">
        <f t="shared" si="114"/>
        <v>540.89014811273591</v>
      </c>
      <c r="L662" s="51">
        <f t="shared" si="115"/>
        <v>952579.01571363292</v>
      </c>
      <c r="M662" s="51"/>
      <c r="N662" s="203">
        <f t="shared" si="111"/>
        <v>952579.01571363292</v>
      </c>
      <c r="O662" s="34"/>
      <c r="Q662" s="205"/>
      <c r="R662" s="205"/>
    </row>
    <row r="663" spans="1:18" s="32" customFormat="1" x14ac:dyDescent="0.25">
      <c r="A663" s="36"/>
      <c r="B663" s="52" t="s">
        <v>808</v>
      </c>
      <c r="C663" s="36">
        <v>4</v>
      </c>
      <c r="D663" s="56">
        <v>3.2065000000000001</v>
      </c>
      <c r="E663" s="84">
        <v>1095</v>
      </c>
      <c r="F663" s="149">
        <v>270539</v>
      </c>
      <c r="G663" s="42">
        <v>100</v>
      </c>
      <c r="H663" s="51">
        <f t="shared" si="116"/>
        <v>270539</v>
      </c>
      <c r="I663" s="51">
        <f t="shared" si="112"/>
        <v>0</v>
      </c>
      <c r="J663" s="51">
        <f t="shared" si="113"/>
        <v>247.06757990867581</v>
      </c>
      <c r="K663" s="51">
        <f t="shared" si="114"/>
        <v>652.30151214147861</v>
      </c>
      <c r="L663" s="51">
        <f t="shared" si="115"/>
        <v>926578.56731785182</v>
      </c>
      <c r="M663" s="51"/>
      <c r="N663" s="203">
        <f t="shared" si="111"/>
        <v>926578.56731785182</v>
      </c>
      <c r="O663" s="34"/>
      <c r="Q663" s="205"/>
      <c r="R663" s="205"/>
    </row>
    <row r="664" spans="1:18" s="32" customFormat="1" x14ac:dyDescent="0.25">
      <c r="A664" s="36"/>
      <c r="B664" s="52" t="s">
        <v>809</v>
      </c>
      <c r="C664" s="36">
        <v>4</v>
      </c>
      <c r="D664" s="56">
        <v>27.879099999999998</v>
      </c>
      <c r="E664" s="84">
        <v>1223</v>
      </c>
      <c r="F664" s="149">
        <v>426156.79999999999</v>
      </c>
      <c r="G664" s="42">
        <v>100</v>
      </c>
      <c r="H664" s="51">
        <f t="shared" si="116"/>
        <v>426156.79999999999</v>
      </c>
      <c r="I664" s="51">
        <f t="shared" si="112"/>
        <v>0</v>
      </c>
      <c r="J664" s="51">
        <f t="shared" si="113"/>
        <v>348.45200327064595</v>
      </c>
      <c r="K664" s="51">
        <f t="shared" si="114"/>
        <v>550.9170887795085</v>
      </c>
      <c r="L664" s="51">
        <f t="shared" si="115"/>
        <v>903449.50590544951</v>
      </c>
      <c r="M664" s="51"/>
      <c r="N664" s="203">
        <f t="shared" si="111"/>
        <v>903449.50590544951</v>
      </c>
      <c r="O664" s="34"/>
      <c r="Q664" s="205"/>
      <c r="R664" s="205"/>
    </row>
    <row r="665" spans="1:18" s="32" customFormat="1" x14ac:dyDescent="0.25">
      <c r="A665" s="36"/>
      <c r="B665" s="52" t="s">
        <v>810</v>
      </c>
      <c r="C665" s="36">
        <v>4</v>
      </c>
      <c r="D665" s="56">
        <v>37.349699999999999</v>
      </c>
      <c r="E665" s="84">
        <v>2003</v>
      </c>
      <c r="F665" s="149">
        <v>564666.9</v>
      </c>
      <c r="G665" s="42">
        <v>100</v>
      </c>
      <c r="H665" s="51">
        <f t="shared" si="116"/>
        <v>564666.9</v>
      </c>
      <c r="I665" s="51">
        <f t="shared" si="112"/>
        <v>0</v>
      </c>
      <c r="J665" s="51">
        <f t="shared" si="113"/>
        <v>281.91058412381432</v>
      </c>
      <c r="K665" s="51">
        <f t="shared" si="114"/>
        <v>617.45850792634019</v>
      </c>
      <c r="L665" s="51">
        <f t="shared" si="115"/>
        <v>1109700.9405562987</v>
      </c>
      <c r="M665" s="51"/>
      <c r="N665" s="203">
        <f t="shared" si="111"/>
        <v>1109700.9405562987</v>
      </c>
      <c r="O665" s="34"/>
      <c r="Q665" s="205"/>
      <c r="R665" s="205"/>
    </row>
    <row r="666" spans="1:18" s="32" customFormat="1" x14ac:dyDescent="0.25">
      <c r="A666" s="36"/>
      <c r="B666" s="52" t="s">
        <v>460</v>
      </c>
      <c r="C666" s="36">
        <v>4</v>
      </c>
      <c r="D666" s="56">
        <v>31.619699999999998</v>
      </c>
      <c r="E666" s="84">
        <v>1752</v>
      </c>
      <c r="F666" s="149">
        <v>857821.4</v>
      </c>
      <c r="G666" s="42">
        <v>100</v>
      </c>
      <c r="H666" s="51">
        <f t="shared" si="116"/>
        <v>857821.4</v>
      </c>
      <c r="I666" s="51">
        <f t="shared" si="112"/>
        <v>0</v>
      </c>
      <c r="J666" s="51">
        <f t="shared" si="113"/>
        <v>489.62408675799088</v>
      </c>
      <c r="K666" s="51">
        <f t="shared" si="114"/>
        <v>409.74500529216357</v>
      </c>
      <c r="L666" s="51">
        <f t="shared" si="115"/>
        <v>810620.32631775271</v>
      </c>
      <c r="M666" s="51"/>
      <c r="N666" s="203">
        <f t="shared" si="111"/>
        <v>810620.32631775271</v>
      </c>
      <c r="O666" s="34"/>
      <c r="Q666" s="205"/>
      <c r="R666" s="205"/>
    </row>
    <row r="667" spans="1:18" s="32" customFormat="1" x14ac:dyDescent="0.25">
      <c r="A667" s="36"/>
      <c r="B667" s="52" t="s">
        <v>461</v>
      </c>
      <c r="C667" s="36">
        <v>4</v>
      </c>
      <c r="D667" s="56">
        <v>31.804299999999998</v>
      </c>
      <c r="E667" s="84">
        <v>1649</v>
      </c>
      <c r="F667" s="149">
        <v>401846.5</v>
      </c>
      <c r="G667" s="42">
        <v>100</v>
      </c>
      <c r="H667" s="51">
        <f t="shared" si="116"/>
        <v>401846.5</v>
      </c>
      <c r="I667" s="51">
        <f t="shared" si="112"/>
        <v>0</v>
      </c>
      <c r="J667" s="51">
        <f t="shared" si="113"/>
        <v>243.69102486355368</v>
      </c>
      <c r="K667" s="51">
        <f t="shared" si="114"/>
        <v>655.67806718660074</v>
      </c>
      <c r="L667" s="51">
        <f t="shared" si="115"/>
        <v>1094039.3846300121</v>
      </c>
      <c r="M667" s="51"/>
      <c r="N667" s="203">
        <f t="shared" si="111"/>
        <v>1094039.3846300121</v>
      </c>
      <c r="O667" s="34"/>
      <c r="Q667" s="205"/>
      <c r="R667" s="205"/>
    </row>
    <row r="668" spans="1:18" s="32" customFormat="1" x14ac:dyDescent="0.25">
      <c r="A668" s="36"/>
      <c r="B668" s="52" t="s">
        <v>462</v>
      </c>
      <c r="C668" s="36">
        <v>4</v>
      </c>
      <c r="D668" s="56">
        <v>35.480600000000003</v>
      </c>
      <c r="E668" s="84">
        <v>3198</v>
      </c>
      <c r="F668" s="149">
        <v>428481.3</v>
      </c>
      <c r="G668" s="42">
        <v>100</v>
      </c>
      <c r="H668" s="51">
        <f t="shared" si="116"/>
        <v>428481.3</v>
      </c>
      <c r="I668" s="51">
        <f t="shared" si="112"/>
        <v>0</v>
      </c>
      <c r="J668" s="51">
        <f t="shared" si="113"/>
        <v>133.9841463414634</v>
      </c>
      <c r="K668" s="51">
        <f t="shared" si="114"/>
        <v>765.38494570869102</v>
      </c>
      <c r="L668" s="51">
        <f t="shared" si="115"/>
        <v>1425735.0147408326</v>
      </c>
      <c r="M668" s="51"/>
      <c r="N668" s="203">
        <f t="shared" si="111"/>
        <v>1425735.0147408326</v>
      </c>
      <c r="O668" s="34"/>
      <c r="Q668" s="205"/>
      <c r="R668" s="205"/>
    </row>
    <row r="669" spans="1:18" s="32" customFormat="1" x14ac:dyDescent="0.25">
      <c r="A669" s="36"/>
      <c r="B669" s="52" t="s">
        <v>463</v>
      </c>
      <c r="C669" s="36">
        <v>4</v>
      </c>
      <c r="D669" s="56">
        <v>20.279299999999999</v>
      </c>
      <c r="E669" s="84">
        <v>1060</v>
      </c>
      <c r="F669" s="149">
        <v>235121.4</v>
      </c>
      <c r="G669" s="42">
        <v>100</v>
      </c>
      <c r="H669" s="51">
        <f t="shared" si="116"/>
        <v>235121.4</v>
      </c>
      <c r="I669" s="51">
        <f t="shared" si="112"/>
        <v>0</v>
      </c>
      <c r="J669" s="51">
        <f t="shared" si="113"/>
        <v>221.81264150943394</v>
      </c>
      <c r="K669" s="51">
        <f t="shared" si="114"/>
        <v>677.55645054072056</v>
      </c>
      <c r="L669" s="51">
        <f t="shared" si="115"/>
        <v>1010159.3914238953</v>
      </c>
      <c r="M669" s="51"/>
      <c r="N669" s="203">
        <f t="shared" si="111"/>
        <v>1010159.3914238953</v>
      </c>
      <c r="O669" s="34"/>
      <c r="Q669" s="205"/>
      <c r="R669" s="205"/>
    </row>
    <row r="670" spans="1:18" s="32" customFormat="1" x14ac:dyDescent="0.25">
      <c r="A670" s="36"/>
      <c r="B670" s="52" t="s">
        <v>464</v>
      </c>
      <c r="C670" s="36">
        <v>4</v>
      </c>
      <c r="D670" s="56">
        <v>29.5458</v>
      </c>
      <c r="E670" s="84">
        <v>1416</v>
      </c>
      <c r="F670" s="149">
        <v>654877.1</v>
      </c>
      <c r="G670" s="42">
        <v>100</v>
      </c>
      <c r="H670" s="51">
        <f t="shared" si="116"/>
        <v>654877.1</v>
      </c>
      <c r="I670" s="51">
        <f t="shared" si="112"/>
        <v>0</v>
      </c>
      <c r="J670" s="51">
        <f t="shared" si="113"/>
        <v>462.4838276836158</v>
      </c>
      <c r="K670" s="51">
        <f t="shared" si="114"/>
        <v>436.88526436653865</v>
      </c>
      <c r="L670" s="51">
        <f t="shared" si="115"/>
        <v>795528.12233469496</v>
      </c>
      <c r="M670" s="51"/>
      <c r="N670" s="203">
        <f t="shared" si="111"/>
        <v>795528.12233469496</v>
      </c>
      <c r="O670" s="34"/>
      <c r="Q670" s="205"/>
      <c r="R670" s="205"/>
    </row>
    <row r="671" spans="1:18" s="32" customFormat="1" x14ac:dyDescent="0.25">
      <c r="A671" s="36"/>
      <c r="B671" s="52" t="s">
        <v>465</v>
      </c>
      <c r="C671" s="36">
        <v>4</v>
      </c>
      <c r="D671" s="56">
        <v>29.537800000000001</v>
      </c>
      <c r="E671" s="84">
        <v>735</v>
      </c>
      <c r="F671" s="149">
        <v>260427.9</v>
      </c>
      <c r="G671" s="42">
        <v>100</v>
      </c>
      <c r="H671" s="51">
        <f t="shared" si="116"/>
        <v>260427.9</v>
      </c>
      <c r="I671" s="51">
        <f t="shared" si="112"/>
        <v>0</v>
      </c>
      <c r="J671" s="51">
        <f t="shared" si="113"/>
        <v>354.32367346938776</v>
      </c>
      <c r="K671" s="51">
        <f t="shared" si="114"/>
        <v>545.04541858076664</v>
      </c>
      <c r="L671" s="51">
        <f t="shared" si="115"/>
        <v>842884.68598594703</v>
      </c>
      <c r="M671" s="51"/>
      <c r="N671" s="203">
        <f t="shared" si="111"/>
        <v>842884.68598594703</v>
      </c>
      <c r="O671" s="34"/>
      <c r="Q671" s="205"/>
      <c r="R671" s="205"/>
    </row>
    <row r="672" spans="1:18" s="32" customFormat="1" x14ac:dyDescent="0.25">
      <c r="A672" s="36"/>
      <c r="B672" s="52" t="s">
        <v>455</v>
      </c>
      <c r="C672" s="36">
        <v>4</v>
      </c>
      <c r="D672" s="56">
        <v>47.218299999999999</v>
      </c>
      <c r="E672" s="84">
        <v>3063</v>
      </c>
      <c r="F672" s="149">
        <v>763569.1</v>
      </c>
      <c r="G672" s="42">
        <v>100</v>
      </c>
      <c r="H672" s="51">
        <f t="shared" si="116"/>
        <v>763569.1</v>
      </c>
      <c r="I672" s="51">
        <f t="shared" si="112"/>
        <v>0</v>
      </c>
      <c r="J672" s="51">
        <f t="shared" si="113"/>
        <v>249.28798563499836</v>
      </c>
      <c r="K672" s="51">
        <f t="shared" si="114"/>
        <v>650.08110641515611</v>
      </c>
      <c r="L672" s="51">
        <f t="shared" si="115"/>
        <v>1310479.8600565419</v>
      </c>
      <c r="M672" s="51"/>
      <c r="N672" s="203">
        <f t="shared" si="111"/>
        <v>1310479.8600565419</v>
      </c>
      <c r="O672" s="34"/>
      <c r="Q672" s="205"/>
      <c r="R672" s="205"/>
    </row>
    <row r="673" spans="1:18" s="32" customFormat="1" x14ac:dyDescent="0.25">
      <c r="A673" s="36"/>
      <c r="B673" s="52" t="s">
        <v>466</v>
      </c>
      <c r="C673" s="36">
        <v>3</v>
      </c>
      <c r="D673" s="56">
        <v>6.2233000000000001</v>
      </c>
      <c r="E673" s="84">
        <v>8663</v>
      </c>
      <c r="F673" s="149">
        <v>14722539.4</v>
      </c>
      <c r="G673" s="42">
        <v>50</v>
      </c>
      <c r="H673" s="51">
        <f t="shared" si="116"/>
        <v>7361269.7000000002</v>
      </c>
      <c r="I673" s="51">
        <f t="shared" si="112"/>
        <v>7361269.7000000002</v>
      </c>
      <c r="J673" s="51">
        <f t="shared" si="113"/>
        <v>1699.473554196006</v>
      </c>
      <c r="K673" s="51">
        <f t="shared" si="114"/>
        <v>-800.10446214585158</v>
      </c>
      <c r="L673" s="51">
        <f t="shared" si="115"/>
        <v>1070129.7628557892</v>
      </c>
      <c r="M673" s="51"/>
      <c r="N673" s="203">
        <f t="shared" si="111"/>
        <v>1070129.7628557892</v>
      </c>
      <c r="O673" s="34"/>
      <c r="Q673" s="205"/>
      <c r="R673" s="205"/>
    </row>
    <row r="674" spans="1:18" s="32" customFormat="1" x14ac:dyDescent="0.25">
      <c r="A674" s="36"/>
      <c r="B674" s="52" t="s">
        <v>467</v>
      </c>
      <c r="C674" s="36">
        <v>4</v>
      </c>
      <c r="D674" s="56">
        <v>6.9349000000000007</v>
      </c>
      <c r="E674" s="84">
        <v>7978</v>
      </c>
      <c r="F674" s="149">
        <v>4213393.8</v>
      </c>
      <c r="G674" s="42">
        <v>100</v>
      </c>
      <c r="H674" s="51">
        <f t="shared" si="116"/>
        <v>4213393.8</v>
      </c>
      <c r="I674" s="51">
        <f t="shared" si="112"/>
        <v>0</v>
      </c>
      <c r="J674" s="51">
        <f t="shared" si="113"/>
        <v>528.12657307595885</v>
      </c>
      <c r="K674" s="51">
        <f t="shared" si="114"/>
        <v>371.2425189741956</v>
      </c>
      <c r="L674" s="51">
        <f t="shared" si="115"/>
        <v>1435286.7595493277</v>
      </c>
      <c r="M674" s="51"/>
      <c r="N674" s="203">
        <f t="shared" si="111"/>
        <v>1435286.7595493277</v>
      </c>
      <c r="O674" s="34"/>
      <c r="Q674" s="205"/>
      <c r="R674" s="205"/>
    </row>
    <row r="675" spans="1:18" s="32" customFormat="1" x14ac:dyDescent="0.25">
      <c r="A675" s="36"/>
      <c r="B675" s="52" t="s">
        <v>811</v>
      </c>
      <c r="C675" s="36">
        <v>4</v>
      </c>
      <c r="D675" s="56">
        <v>33.140799999999999</v>
      </c>
      <c r="E675" s="84">
        <v>1579</v>
      </c>
      <c r="F675" s="149">
        <v>392296.5</v>
      </c>
      <c r="G675" s="42">
        <v>100</v>
      </c>
      <c r="H675" s="51">
        <f t="shared" si="116"/>
        <v>392296.5</v>
      </c>
      <c r="I675" s="51">
        <f t="shared" si="112"/>
        <v>0</v>
      </c>
      <c r="J675" s="51">
        <f t="shared" si="113"/>
        <v>248.44616846105129</v>
      </c>
      <c r="K675" s="51">
        <f t="shared" si="114"/>
        <v>650.92292358910322</v>
      </c>
      <c r="L675" s="51">
        <f t="shared" si="115"/>
        <v>1084353.7075652613</v>
      </c>
      <c r="M675" s="51"/>
      <c r="N675" s="203">
        <f t="shared" si="111"/>
        <v>1084353.7075652613</v>
      </c>
      <c r="O675" s="34"/>
      <c r="Q675" s="205"/>
      <c r="R675" s="205"/>
    </row>
    <row r="676" spans="1:18" s="32" customFormat="1" x14ac:dyDescent="0.25">
      <c r="A676" s="36"/>
      <c r="B676" s="52" t="s">
        <v>468</v>
      </c>
      <c r="C676" s="36">
        <v>4</v>
      </c>
      <c r="D676" s="56">
        <v>20.0916</v>
      </c>
      <c r="E676" s="84">
        <v>1317</v>
      </c>
      <c r="F676" s="149">
        <v>290314.7</v>
      </c>
      <c r="G676" s="42">
        <v>100</v>
      </c>
      <c r="H676" s="51">
        <f t="shared" si="116"/>
        <v>290314.7</v>
      </c>
      <c r="I676" s="51">
        <f t="shared" si="112"/>
        <v>0</v>
      </c>
      <c r="J676" s="51">
        <f t="shared" si="113"/>
        <v>220.43637053910405</v>
      </c>
      <c r="K676" s="51">
        <f t="shared" si="114"/>
        <v>678.93272151105043</v>
      </c>
      <c r="L676" s="51">
        <f t="shared" si="115"/>
        <v>1042304.7450639596</v>
      </c>
      <c r="M676" s="51"/>
      <c r="N676" s="203">
        <f t="shared" si="111"/>
        <v>1042304.7450639596</v>
      </c>
      <c r="O676" s="34"/>
      <c r="Q676" s="205"/>
      <c r="R676" s="205"/>
    </row>
    <row r="677" spans="1:18" s="32" customFormat="1" x14ac:dyDescent="0.25">
      <c r="A677" s="36"/>
      <c r="B677" s="52" t="s">
        <v>145</v>
      </c>
      <c r="C677" s="36">
        <v>4</v>
      </c>
      <c r="D677" s="56">
        <v>31.363900000000001</v>
      </c>
      <c r="E677" s="84">
        <v>2289</v>
      </c>
      <c r="F677" s="149">
        <v>992873.4</v>
      </c>
      <c r="G677" s="42">
        <v>100</v>
      </c>
      <c r="H677" s="51">
        <f t="shared" si="116"/>
        <v>992873.4</v>
      </c>
      <c r="I677" s="51">
        <f t="shared" si="112"/>
        <v>0</v>
      </c>
      <c r="J677" s="51">
        <f t="shared" si="113"/>
        <v>433.75858453473131</v>
      </c>
      <c r="K677" s="51">
        <f t="shared" si="114"/>
        <v>465.61050751542314</v>
      </c>
      <c r="L677" s="51">
        <f t="shared" si="115"/>
        <v>941867.71029868291</v>
      </c>
      <c r="M677" s="51"/>
      <c r="N677" s="203">
        <f t="shared" si="111"/>
        <v>941867.71029868291</v>
      </c>
      <c r="O677" s="34"/>
      <c r="Q677" s="205"/>
      <c r="R677" s="205"/>
    </row>
    <row r="678" spans="1:18" s="32" customFormat="1" x14ac:dyDescent="0.25">
      <c r="A678" s="36"/>
      <c r="B678" s="4"/>
      <c r="C678" s="4"/>
      <c r="D678" s="56">
        <v>0</v>
      </c>
      <c r="E678" s="86"/>
      <c r="F678" s="33"/>
      <c r="G678" s="42"/>
      <c r="H678" s="43"/>
      <c r="I678" s="51"/>
      <c r="J678" s="51"/>
      <c r="K678" s="51"/>
      <c r="L678" s="51"/>
      <c r="M678" s="51"/>
      <c r="N678" s="203"/>
      <c r="O678" s="34"/>
      <c r="Q678" s="205"/>
      <c r="R678" s="205"/>
    </row>
    <row r="679" spans="1:18" s="32" customFormat="1" x14ac:dyDescent="0.25">
      <c r="A679" s="31" t="s">
        <v>469</v>
      </c>
      <c r="B679" s="44" t="s">
        <v>2</v>
      </c>
      <c r="C679" s="45"/>
      <c r="D679" s="3">
        <v>1228.3134999999997</v>
      </c>
      <c r="E679" s="87">
        <f>E680</f>
        <v>107630</v>
      </c>
      <c r="F679" s="38"/>
      <c r="G679" s="42"/>
      <c r="H679" s="38">
        <f>H681</f>
        <v>19439555.300000001</v>
      </c>
      <c r="I679" s="38">
        <f>I681</f>
        <v>-19439555.300000001</v>
      </c>
      <c r="J679" s="51"/>
      <c r="K679" s="51"/>
      <c r="L679" s="51"/>
      <c r="M679" s="47">
        <f>M681</f>
        <v>54539627.272435039</v>
      </c>
      <c r="N679" s="201">
        <f t="shared" si="111"/>
        <v>54539627.272435039</v>
      </c>
      <c r="O679" s="34"/>
      <c r="Q679" s="205"/>
      <c r="R679" s="205"/>
    </row>
    <row r="680" spans="1:18" s="32" customFormat="1" x14ac:dyDescent="0.25">
      <c r="A680" s="31" t="s">
        <v>469</v>
      </c>
      <c r="B680" s="44" t="s">
        <v>3</v>
      </c>
      <c r="C680" s="45"/>
      <c r="D680" s="3">
        <v>1228.3134999999997</v>
      </c>
      <c r="E680" s="87">
        <f>SUM(E682:E719)</f>
        <v>107630</v>
      </c>
      <c r="F680" s="38">
        <f>SUM(F682:F719)</f>
        <v>104907840.90000002</v>
      </c>
      <c r="G680" s="42"/>
      <c r="H680" s="38">
        <f>SUM(H682:H719)</f>
        <v>66028730.300000004</v>
      </c>
      <c r="I680" s="38">
        <f>SUM(I682:I719)</f>
        <v>38879110.600000001</v>
      </c>
      <c r="J680" s="51"/>
      <c r="K680" s="51"/>
      <c r="L680" s="38">
        <f>SUM(L682:L719)</f>
        <v>43979045.146104865</v>
      </c>
      <c r="M680" s="51"/>
      <c r="N680" s="201">
        <f t="shared" si="111"/>
        <v>43979045.146104865</v>
      </c>
      <c r="O680" s="34"/>
      <c r="Q680" s="205"/>
      <c r="R680" s="205"/>
    </row>
    <row r="681" spans="1:18" s="32" customFormat="1" x14ac:dyDescent="0.25">
      <c r="A681" s="36"/>
      <c r="B681" s="52" t="s">
        <v>26</v>
      </c>
      <c r="C681" s="36">
        <v>2</v>
      </c>
      <c r="D681" s="56">
        <v>0</v>
      </c>
      <c r="E681" s="90"/>
      <c r="F681" s="51"/>
      <c r="G681" s="42">
        <v>25</v>
      </c>
      <c r="H681" s="51">
        <f>F702*G681/100</f>
        <v>19439555.300000001</v>
      </c>
      <c r="I681" s="51">
        <f t="shared" si="112"/>
        <v>-19439555.300000001</v>
      </c>
      <c r="J681" s="51"/>
      <c r="K681" s="51"/>
      <c r="L681" s="51"/>
      <c r="M681" s="51">
        <f>($L$7*$L$8*E679/$L$10)+($L$7*$L$9*D679/$L$11)</f>
        <v>54539627.272435039</v>
      </c>
      <c r="N681" s="203">
        <f t="shared" si="111"/>
        <v>54539627.272435039</v>
      </c>
      <c r="O681" s="34"/>
      <c r="Q681" s="205"/>
      <c r="R681" s="205"/>
    </row>
    <row r="682" spans="1:18" s="32" customFormat="1" x14ac:dyDescent="0.25">
      <c r="A682" s="36"/>
      <c r="B682" s="52" t="s">
        <v>470</v>
      </c>
      <c r="C682" s="36">
        <v>4</v>
      </c>
      <c r="D682" s="56">
        <v>28.536100000000001</v>
      </c>
      <c r="E682" s="84">
        <v>1858</v>
      </c>
      <c r="F682" s="150">
        <v>344466</v>
      </c>
      <c r="G682" s="42">
        <v>100</v>
      </c>
      <c r="H682" s="51">
        <f>F682*G682/100</f>
        <v>344466</v>
      </c>
      <c r="I682" s="51">
        <f t="shared" si="112"/>
        <v>0</v>
      </c>
      <c r="J682" s="51">
        <f t="shared" ref="J682:J719" si="117">F682/E682</f>
        <v>185.39612486544672</v>
      </c>
      <c r="K682" s="51">
        <f t="shared" ref="K682:K719" si="118">$J$11*$J$19-J682</f>
        <v>713.97296718470773</v>
      </c>
      <c r="L682" s="51">
        <f t="shared" ref="L682:L719" si="119">IF(K682&gt;0,$J$7*$J$8*(K682/$K$19),0)+$J$7*$J$9*(E682/$E$19)+$J$7*$J$10*(D682/$D$19)</f>
        <v>1178334.4389617881</v>
      </c>
      <c r="M682" s="51"/>
      <c r="N682" s="203">
        <f t="shared" si="111"/>
        <v>1178334.4389617881</v>
      </c>
      <c r="O682" s="34"/>
      <c r="Q682" s="205"/>
      <c r="R682" s="205"/>
    </row>
    <row r="683" spans="1:18" s="32" customFormat="1" x14ac:dyDescent="0.25">
      <c r="A683" s="36"/>
      <c r="B683" s="52" t="s">
        <v>471</v>
      </c>
      <c r="C683" s="36">
        <v>4</v>
      </c>
      <c r="D683" s="56">
        <v>47.4878</v>
      </c>
      <c r="E683" s="84">
        <v>2551</v>
      </c>
      <c r="F683" s="150">
        <v>513275.2</v>
      </c>
      <c r="G683" s="42">
        <v>100</v>
      </c>
      <c r="H683" s="51">
        <f t="shared" ref="H683:H719" si="120">F683*G683/100</f>
        <v>513275.2</v>
      </c>
      <c r="I683" s="51">
        <f t="shared" si="112"/>
        <v>0</v>
      </c>
      <c r="J683" s="51">
        <f t="shared" si="117"/>
        <v>201.20548804390435</v>
      </c>
      <c r="K683" s="51">
        <f t="shared" si="118"/>
        <v>698.16360400625013</v>
      </c>
      <c r="L683" s="51">
        <f t="shared" si="119"/>
        <v>1307108.1760603541</v>
      </c>
      <c r="M683" s="51"/>
      <c r="N683" s="203">
        <f t="shared" si="111"/>
        <v>1307108.1760603541</v>
      </c>
      <c r="O683" s="34"/>
      <c r="Q683" s="205"/>
      <c r="R683" s="205"/>
    </row>
    <row r="684" spans="1:18" s="32" customFormat="1" x14ac:dyDescent="0.25">
      <c r="A684" s="36"/>
      <c r="B684" s="52" t="s">
        <v>472</v>
      </c>
      <c r="C684" s="36">
        <v>4</v>
      </c>
      <c r="D684" s="56">
        <v>24.181699999999999</v>
      </c>
      <c r="E684" s="84">
        <v>1405</v>
      </c>
      <c r="F684" s="150">
        <v>478842.4</v>
      </c>
      <c r="G684" s="42">
        <v>100</v>
      </c>
      <c r="H684" s="51">
        <f t="shared" si="120"/>
        <v>478842.4</v>
      </c>
      <c r="I684" s="51">
        <f t="shared" si="112"/>
        <v>0</v>
      </c>
      <c r="J684" s="51">
        <f t="shared" si="117"/>
        <v>340.81309608540926</v>
      </c>
      <c r="K684" s="51">
        <f t="shared" si="118"/>
        <v>558.55599596474519</v>
      </c>
      <c r="L684" s="51">
        <f t="shared" si="119"/>
        <v>922210.64776186831</v>
      </c>
      <c r="M684" s="51"/>
      <c r="N684" s="203">
        <f t="shared" si="111"/>
        <v>922210.64776186831</v>
      </c>
      <c r="O684" s="34"/>
      <c r="Q684" s="205"/>
      <c r="R684" s="205"/>
    </row>
    <row r="685" spans="1:18" s="32" customFormat="1" x14ac:dyDescent="0.25">
      <c r="A685" s="36"/>
      <c r="B685" s="52" t="s">
        <v>812</v>
      </c>
      <c r="C685" s="36">
        <v>4</v>
      </c>
      <c r="D685" s="56">
        <v>30.626899999999999</v>
      </c>
      <c r="E685" s="84">
        <v>1886</v>
      </c>
      <c r="F685" s="150">
        <v>518519.8</v>
      </c>
      <c r="G685" s="42">
        <v>100</v>
      </c>
      <c r="H685" s="51">
        <f t="shared" si="120"/>
        <v>518519.8</v>
      </c>
      <c r="I685" s="51">
        <f t="shared" si="112"/>
        <v>0</v>
      </c>
      <c r="J685" s="51">
        <f t="shared" si="117"/>
        <v>274.9309650053022</v>
      </c>
      <c r="K685" s="51">
        <f t="shared" si="118"/>
        <v>624.43812704485231</v>
      </c>
      <c r="L685" s="51">
        <f t="shared" si="119"/>
        <v>1081269.8125463652</v>
      </c>
      <c r="M685" s="51"/>
      <c r="N685" s="203">
        <f t="shared" si="111"/>
        <v>1081269.8125463652</v>
      </c>
      <c r="O685" s="34"/>
      <c r="Q685" s="205"/>
      <c r="R685" s="205"/>
    </row>
    <row r="686" spans="1:18" s="32" customFormat="1" x14ac:dyDescent="0.25">
      <c r="A686" s="36"/>
      <c r="B686" s="52" t="s">
        <v>473</v>
      </c>
      <c r="C686" s="36">
        <v>4</v>
      </c>
      <c r="D686" s="56">
        <v>27.559699999999996</v>
      </c>
      <c r="E686" s="84">
        <v>1352</v>
      </c>
      <c r="F686" s="150">
        <v>453261.1</v>
      </c>
      <c r="G686" s="42">
        <v>100</v>
      </c>
      <c r="H686" s="51">
        <f t="shared" si="120"/>
        <v>453261.1</v>
      </c>
      <c r="I686" s="51">
        <f t="shared" si="112"/>
        <v>0</v>
      </c>
      <c r="J686" s="51">
        <f t="shared" si="117"/>
        <v>335.25229289940825</v>
      </c>
      <c r="K686" s="51">
        <f t="shared" si="118"/>
        <v>564.11679915074615</v>
      </c>
      <c r="L686" s="51">
        <f t="shared" si="119"/>
        <v>933844.74588137795</v>
      </c>
      <c r="M686" s="51"/>
      <c r="N686" s="203">
        <f t="shared" si="111"/>
        <v>933844.74588137795</v>
      </c>
      <c r="O686" s="34"/>
      <c r="Q686" s="205"/>
      <c r="R686" s="205"/>
    </row>
    <row r="687" spans="1:18" s="32" customFormat="1" x14ac:dyDescent="0.25">
      <c r="A687" s="36"/>
      <c r="B687" s="52" t="s">
        <v>474</v>
      </c>
      <c r="C687" s="36">
        <v>4</v>
      </c>
      <c r="D687" s="56">
        <v>52.490699999999997</v>
      </c>
      <c r="E687" s="84">
        <v>3149</v>
      </c>
      <c r="F687" s="150">
        <v>1035791.4</v>
      </c>
      <c r="G687" s="42">
        <v>100</v>
      </c>
      <c r="H687" s="51">
        <f t="shared" si="120"/>
        <v>1035791.4</v>
      </c>
      <c r="I687" s="51">
        <f t="shared" si="112"/>
        <v>0</v>
      </c>
      <c r="J687" s="51">
        <f t="shared" si="117"/>
        <v>328.92708796443316</v>
      </c>
      <c r="K687" s="51">
        <f t="shared" si="118"/>
        <v>570.44200408572124</v>
      </c>
      <c r="L687" s="51">
        <f t="shared" si="119"/>
        <v>1243035.6361517</v>
      </c>
      <c r="M687" s="51"/>
      <c r="N687" s="203">
        <f t="shared" si="111"/>
        <v>1243035.6361517</v>
      </c>
      <c r="O687" s="34"/>
      <c r="Q687" s="205"/>
      <c r="R687" s="205"/>
    </row>
    <row r="688" spans="1:18" s="32" customFormat="1" x14ac:dyDescent="0.25">
      <c r="A688" s="36"/>
      <c r="B688" s="52" t="s">
        <v>475</v>
      </c>
      <c r="C688" s="36">
        <v>4</v>
      </c>
      <c r="D688" s="56">
        <v>42.161599999999993</v>
      </c>
      <c r="E688" s="84">
        <v>2903</v>
      </c>
      <c r="F688" s="150">
        <v>666419.6</v>
      </c>
      <c r="G688" s="42">
        <v>100</v>
      </c>
      <c r="H688" s="51">
        <f t="shared" si="120"/>
        <v>666419.6</v>
      </c>
      <c r="I688" s="51">
        <f t="shared" si="112"/>
        <v>0</v>
      </c>
      <c r="J688" s="51">
        <f t="shared" si="117"/>
        <v>229.56238374095761</v>
      </c>
      <c r="K688" s="51">
        <f t="shared" si="118"/>
        <v>669.80670830919689</v>
      </c>
      <c r="L688" s="51">
        <f t="shared" si="119"/>
        <v>1297755.207584047</v>
      </c>
      <c r="M688" s="51"/>
      <c r="N688" s="203">
        <f t="shared" si="111"/>
        <v>1297755.207584047</v>
      </c>
      <c r="O688" s="34"/>
      <c r="Q688" s="205"/>
      <c r="R688" s="205"/>
    </row>
    <row r="689" spans="1:18" s="32" customFormat="1" x14ac:dyDescent="0.25">
      <c r="A689" s="36"/>
      <c r="B689" s="52" t="s">
        <v>813</v>
      </c>
      <c r="C689" s="36">
        <v>4</v>
      </c>
      <c r="D689" s="56">
        <v>21.990200000000002</v>
      </c>
      <c r="E689" s="84">
        <v>1043</v>
      </c>
      <c r="F689" s="150">
        <v>259809.5</v>
      </c>
      <c r="G689" s="42">
        <v>100</v>
      </c>
      <c r="H689" s="51">
        <f t="shared" si="120"/>
        <v>259809.5</v>
      </c>
      <c r="I689" s="51">
        <f t="shared" si="112"/>
        <v>0</v>
      </c>
      <c r="J689" s="51">
        <f t="shared" si="117"/>
        <v>249.09827420901246</v>
      </c>
      <c r="K689" s="51">
        <f t="shared" si="118"/>
        <v>650.27081784114193</v>
      </c>
      <c r="L689" s="51">
        <f t="shared" si="119"/>
        <v>981102.91722252255</v>
      </c>
      <c r="M689" s="51"/>
      <c r="N689" s="203">
        <f t="shared" si="111"/>
        <v>981102.91722252255</v>
      </c>
      <c r="O689" s="34"/>
      <c r="Q689" s="205"/>
      <c r="R689" s="205"/>
    </row>
    <row r="690" spans="1:18" s="32" customFormat="1" x14ac:dyDescent="0.25">
      <c r="A690" s="36"/>
      <c r="B690" s="52" t="s">
        <v>476</v>
      </c>
      <c r="C690" s="36">
        <v>4</v>
      </c>
      <c r="D690" s="56">
        <v>24.766200000000001</v>
      </c>
      <c r="E690" s="84">
        <v>972</v>
      </c>
      <c r="F690" s="150">
        <v>181622.8</v>
      </c>
      <c r="G690" s="42">
        <v>100</v>
      </c>
      <c r="H690" s="51">
        <f t="shared" si="120"/>
        <v>181622.8</v>
      </c>
      <c r="I690" s="51">
        <f t="shared" si="112"/>
        <v>0</v>
      </c>
      <c r="J690" s="51">
        <f t="shared" si="117"/>
        <v>186.85473251028804</v>
      </c>
      <c r="K690" s="51">
        <f t="shared" si="118"/>
        <v>712.5143595398664</v>
      </c>
      <c r="L690" s="51">
        <f t="shared" si="119"/>
        <v>1056583.9266484948</v>
      </c>
      <c r="M690" s="51"/>
      <c r="N690" s="203">
        <f t="shared" si="111"/>
        <v>1056583.9266484948</v>
      </c>
      <c r="O690" s="34"/>
      <c r="Q690" s="205"/>
      <c r="R690" s="205"/>
    </row>
    <row r="691" spans="1:18" s="32" customFormat="1" x14ac:dyDescent="0.25">
      <c r="A691" s="36"/>
      <c r="B691" s="52" t="s">
        <v>477</v>
      </c>
      <c r="C691" s="36">
        <v>4</v>
      </c>
      <c r="D691" s="56">
        <v>37.430100000000003</v>
      </c>
      <c r="E691" s="84">
        <v>1762</v>
      </c>
      <c r="F691" s="150">
        <v>474170.4</v>
      </c>
      <c r="G691" s="42">
        <v>100</v>
      </c>
      <c r="H691" s="51">
        <f t="shared" si="120"/>
        <v>474170.4</v>
      </c>
      <c r="I691" s="51">
        <f t="shared" si="112"/>
        <v>0</v>
      </c>
      <c r="J691" s="51">
        <f t="shared" si="117"/>
        <v>269.10919409761635</v>
      </c>
      <c r="K691" s="51">
        <f t="shared" si="118"/>
        <v>630.25989795253804</v>
      </c>
      <c r="L691" s="51">
        <f t="shared" si="119"/>
        <v>1096153.9234100424</v>
      </c>
      <c r="M691" s="51"/>
      <c r="N691" s="203">
        <f t="shared" si="111"/>
        <v>1096153.9234100424</v>
      </c>
      <c r="O691" s="34"/>
      <c r="Q691" s="205"/>
      <c r="R691" s="205"/>
    </row>
    <row r="692" spans="1:18" s="32" customFormat="1" x14ac:dyDescent="0.25">
      <c r="A692" s="36"/>
      <c r="B692" s="52" t="s">
        <v>478</v>
      </c>
      <c r="C692" s="36">
        <v>4</v>
      </c>
      <c r="D692" s="56">
        <v>28.086300000000001</v>
      </c>
      <c r="E692" s="84">
        <v>1714</v>
      </c>
      <c r="F692" s="150">
        <v>291528.5</v>
      </c>
      <c r="G692" s="42">
        <v>100</v>
      </c>
      <c r="H692" s="51">
        <f t="shared" si="120"/>
        <v>291528.5</v>
      </c>
      <c r="I692" s="51">
        <f t="shared" si="112"/>
        <v>0</v>
      </c>
      <c r="J692" s="51">
        <f t="shared" si="117"/>
        <v>170.08663943990666</v>
      </c>
      <c r="K692" s="51">
        <f t="shared" si="118"/>
        <v>729.28245261024779</v>
      </c>
      <c r="L692" s="51">
        <f t="shared" si="119"/>
        <v>1177760.6802449767</v>
      </c>
      <c r="M692" s="51"/>
      <c r="N692" s="203">
        <f t="shared" si="111"/>
        <v>1177760.6802449767</v>
      </c>
      <c r="O692" s="34"/>
      <c r="Q692" s="205"/>
      <c r="R692" s="205"/>
    </row>
    <row r="693" spans="1:18" s="32" customFormat="1" x14ac:dyDescent="0.25">
      <c r="A693" s="36"/>
      <c r="B693" s="52" t="s">
        <v>479</v>
      </c>
      <c r="C693" s="36">
        <v>4</v>
      </c>
      <c r="D693" s="56">
        <v>32.892899999999997</v>
      </c>
      <c r="E693" s="84">
        <v>2469</v>
      </c>
      <c r="F693" s="150">
        <v>417763.3</v>
      </c>
      <c r="G693" s="42">
        <v>100</v>
      </c>
      <c r="H693" s="51">
        <f t="shared" si="120"/>
        <v>417763.3</v>
      </c>
      <c r="I693" s="51">
        <f t="shared" si="112"/>
        <v>0</v>
      </c>
      <c r="J693" s="51">
        <f t="shared" si="117"/>
        <v>169.20344268934792</v>
      </c>
      <c r="K693" s="51">
        <f t="shared" si="118"/>
        <v>730.16564936080658</v>
      </c>
      <c r="L693" s="51">
        <f t="shared" si="119"/>
        <v>1286446.4307863454</v>
      </c>
      <c r="M693" s="51"/>
      <c r="N693" s="203">
        <f t="shared" si="111"/>
        <v>1286446.4307863454</v>
      </c>
      <c r="O693" s="34"/>
      <c r="Q693" s="205"/>
      <c r="R693" s="205"/>
    </row>
    <row r="694" spans="1:18" s="32" customFormat="1" x14ac:dyDescent="0.25">
      <c r="A694" s="36"/>
      <c r="B694" s="52" t="s">
        <v>480</v>
      </c>
      <c r="C694" s="36">
        <v>4</v>
      </c>
      <c r="D694" s="56">
        <v>24.770500000000002</v>
      </c>
      <c r="E694" s="84">
        <v>1628</v>
      </c>
      <c r="F694" s="150">
        <v>577469</v>
      </c>
      <c r="G694" s="42">
        <v>100</v>
      </c>
      <c r="H694" s="51">
        <f t="shared" si="120"/>
        <v>577469</v>
      </c>
      <c r="I694" s="51">
        <f t="shared" si="112"/>
        <v>0</v>
      </c>
      <c r="J694" s="51">
        <f t="shared" si="117"/>
        <v>354.71068796068795</v>
      </c>
      <c r="K694" s="51">
        <f t="shared" si="118"/>
        <v>544.65840408946656</v>
      </c>
      <c r="L694" s="51">
        <f t="shared" si="119"/>
        <v>934515.32140442566</v>
      </c>
      <c r="M694" s="51"/>
      <c r="N694" s="203">
        <f t="shared" si="111"/>
        <v>934515.32140442566</v>
      </c>
      <c r="O694" s="34"/>
      <c r="Q694" s="205"/>
      <c r="R694" s="205"/>
    </row>
    <row r="695" spans="1:18" s="32" customFormat="1" x14ac:dyDescent="0.25">
      <c r="A695" s="36"/>
      <c r="B695" s="52" t="s">
        <v>481</v>
      </c>
      <c r="C695" s="36">
        <v>4</v>
      </c>
      <c r="D695" s="56">
        <v>72.553400000000011</v>
      </c>
      <c r="E695" s="84">
        <v>5256</v>
      </c>
      <c r="F695" s="150">
        <v>3349411.8</v>
      </c>
      <c r="G695" s="42">
        <v>100</v>
      </c>
      <c r="H695" s="51">
        <f t="shared" si="120"/>
        <v>3349411.8</v>
      </c>
      <c r="I695" s="51">
        <f t="shared" si="112"/>
        <v>0</v>
      </c>
      <c r="J695" s="51">
        <f t="shared" si="117"/>
        <v>637.25490867579902</v>
      </c>
      <c r="K695" s="51">
        <f t="shared" si="118"/>
        <v>262.11418337435543</v>
      </c>
      <c r="L695" s="51">
        <f t="shared" si="119"/>
        <v>1195596.8393591624</v>
      </c>
      <c r="M695" s="51"/>
      <c r="N695" s="203">
        <f t="shared" si="111"/>
        <v>1195596.8393591624</v>
      </c>
      <c r="O695" s="34"/>
      <c r="Q695" s="205"/>
      <c r="R695" s="205"/>
    </row>
    <row r="696" spans="1:18" s="32" customFormat="1" x14ac:dyDescent="0.25">
      <c r="A696" s="36"/>
      <c r="B696" s="52" t="s">
        <v>482</v>
      </c>
      <c r="C696" s="36">
        <v>4</v>
      </c>
      <c r="D696" s="56">
        <v>47.782899999999998</v>
      </c>
      <c r="E696" s="84">
        <v>3578</v>
      </c>
      <c r="F696" s="150">
        <v>885246.3</v>
      </c>
      <c r="G696" s="42">
        <v>100</v>
      </c>
      <c r="H696" s="51">
        <f t="shared" si="120"/>
        <v>885246.3</v>
      </c>
      <c r="I696" s="51">
        <f t="shared" si="112"/>
        <v>0</v>
      </c>
      <c r="J696" s="51">
        <f t="shared" si="117"/>
        <v>247.41372275013975</v>
      </c>
      <c r="K696" s="51">
        <f t="shared" si="118"/>
        <v>651.95536930001469</v>
      </c>
      <c r="L696" s="51">
        <f t="shared" si="119"/>
        <v>1377002.9503441046</v>
      </c>
      <c r="M696" s="51"/>
      <c r="N696" s="203">
        <f t="shared" si="111"/>
        <v>1377002.9503441046</v>
      </c>
      <c r="O696" s="34"/>
      <c r="Q696" s="205"/>
      <c r="R696" s="205"/>
    </row>
    <row r="697" spans="1:18" s="32" customFormat="1" x14ac:dyDescent="0.25">
      <c r="A697" s="36"/>
      <c r="B697" s="52" t="s">
        <v>483</v>
      </c>
      <c r="C697" s="36">
        <v>4</v>
      </c>
      <c r="D697" s="56">
        <v>27.6252</v>
      </c>
      <c r="E697" s="84">
        <v>1306</v>
      </c>
      <c r="F697" s="150">
        <v>602134.19999999995</v>
      </c>
      <c r="G697" s="42">
        <v>100</v>
      </c>
      <c r="H697" s="51">
        <f t="shared" si="120"/>
        <v>602134.19999999995</v>
      </c>
      <c r="I697" s="51">
        <f t="shared" si="112"/>
        <v>0</v>
      </c>
      <c r="J697" s="51">
        <f t="shared" si="117"/>
        <v>461.05222052067376</v>
      </c>
      <c r="K697" s="51">
        <f t="shared" si="118"/>
        <v>438.31687152948069</v>
      </c>
      <c r="L697" s="51">
        <f t="shared" si="119"/>
        <v>777456.66477320215</v>
      </c>
      <c r="M697" s="51"/>
      <c r="N697" s="203">
        <f t="shared" si="111"/>
        <v>777456.66477320215</v>
      </c>
      <c r="O697" s="34"/>
      <c r="Q697" s="205"/>
      <c r="R697" s="205"/>
    </row>
    <row r="698" spans="1:18" s="32" customFormat="1" x14ac:dyDescent="0.25">
      <c r="A698" s="36"/>
      <c r="B698" s="52" t="s">
        <v>484</v>
      </c>
      <c r="C698" s="36">
        <v>4</v>
      </c>
      <c r="D698" s="56">
        <v>17.765000000000001</v>
      </c>
      <c r="E698" s="84">
        <v>2702</v>
      </c>
      <c r="F698" s="150">
        <v>502122.1</v>
      </c>
      <c r="G698" s="42">
        <v>100</v>
      </c>
      <c r="H698" s="51">
        <f t="shared" si="120"/>
        <v>502122.1</v>
      </c>
      <c r="I698" s="51">
        <f t="shared" si="112"/>
        <v>0</v>
      </c>
      <c r="J698" s="51">
        <f t="shared" si="117"/>
        <v>185.83349370836416</v>
      </c>
      <c r="K698" s="51">
        <f t="shared" si="118"/>
        <v>713.53559834179032</v>
      </c>
      <c r="L698" s="51">
        <f t="shared" si="119"/>
        <v>1243750.5372410445</v>
      </c>
      <c r="M698" s="51"/>
      <c r="N698" s="203">
        <f t="shared" si="111"/>
        <v>1243750.5372410445</v>
      </c>
      <c r="O698" s="34"/>
      <c r="Q698" s="205"/>
      <c r="R698" s="205"/>
    </row>
    <row r="699" spans="1:18" s="32" customFormat="1" x14ac:dyDescent="0.25">
      <c r="A699" s="36"/>
      <c r="B699" s="52" t="s">
        <v>485</v>
      </c>
      <c r="C699" s="36">
        <v>4</v>
      </c>
      <c r="D699" s="56">
        <v>21.602600000000002</v>
      </c>
      <c r="E699" s="84">
        <v>1204</v>
      </c>
      <c r="F699" s="150">
        <v>232670.9</v>
      </c>
      <c r="G699" s="42">
        <v>100</v>
      </c>
      <c r="H699" s="51">
        <f t="shared" si="120"/>
        <v>232670.9</v>
      </c>
      <c r="I699" s="51">
        <f t="shared" si="112"/>
        <v>0</v>
      </c>
      <c r="J699" s="51">
        <f t="shared" si="117"/>
        <v>193.24825581395348</v>
      </c>
      <c r="K699" s="51">
        <f t="shared" si="118"/>
        <v>706.12083623620094</v>
      </c>
      <c r="L699" s="51">
        <f t="shared" si="119"/>
        <v>1066350.6946962033</v>
      </c>
      <c r="M699" s="51"/>
      <c r="N699" s="203">
        <f t="shared" si="111"/>
        <v>1066350.6946962033</v>
      </c>
      <c r="O699" s="34"/>
      <c r="Q699" s="205"/>
      <c r="R699" s="205"/>
    </row>
    <row r="700" spans="1:18" s="32" customFormat="1" x14ac:dyDescent="0.25">
      <c r="A700" s="36"/>
      <c r="B700" s="52" t="s">
        <v>486</v>
      </c>
      <c r="C700" s="36">
        <v>4</v>
      </c>
      <c r="D700" s="56">
        <v>32.780200000000001</v>
      </c>
      <c r="E700" s="84">
        <v>1823</v>
      </c>
      <c r="F700" s="150">
        <v>439657.4</v>
      </c>
      <c r="G700" s="42">
        <v>100</v>
      </c>
      <c r="H700" s="51">
        <f t="shared" si="120"/>
        <v>439657.4</v>
      </c>
      <c r="I700" s="51">
        <f t="shared" si="112"/>
        <v>0</v>
      </c>
      <c r="J700" s="51">
        <f t="shared" si="117"/>
        <v>241.17246297312124</v>
      </c>
      <c r="K700" s="51">
        <f t="shared" si="118"/>
        <v>658.19662907703321</v>
      </c>
      <c r="L700" s="51">
        <f t="shared" si="119"/>
        <v>1121422.9079970717</v>
      </c>
      <c r="M700" s="51"/>
      <c r="N700" s="203">
        <f t="shared" si="111"/>
        <v>1121422.9079970717</v>
      </c>
      <c r="O700" s="34"/>
      <c r="Q700" s="205"/>
      <c r="R700" s="205"/>
    </row>
    <row r="701" spans="1:18" s="32" customFormat="1" x14ac:dyDescent="0.25">
      <c r="A701" s="36"/>
      <c r="B701" s="52" t="s">
        <v>814</v>
      </c>
      <c r="C701" s="36">
        <v>4</v>
      </c>
      <c r="D701" s="56">
        <v>14.616600000000002</v>
      </c>
      <c r="E701" s="84">
        <v>1300</v>
      </c>
      <c r="F701" s="150">
        <v>197562.4</v>
      </c>
      <c r="G701" s="42">
        <v>100</v>
      </c>
      <c r="H701" s="51">
        <f t="shared" si="120"/>
        <v>197562.4</v>
      </c>
      <c r="I701" s="51">
        <f t="shared" si="112"/>
        <v>0</v>
      </c>
      <c r="J701" s="51">
        <f t="shared" si="117"/>
        <v>151.97107692307691</v>
      </c>
      <c r="K701" s="51">
        <f t="shared" si="118"/>
        <v>747.39801512707754</v>
      </c>
      <c r="L701" s="51">
        <f t="shared" si="119"/>
        <v>1104007.7233948933</v>
      </c>
      <c r="M701" s="51"/>
      <c r="N701" s="203">
        <f t="shared" si="111"/>
        <v>1104007.7233948933</v>
      </c>
      <c r="O701" s="34"/>
      <c r="Q701" s="205"/>
      <c r="R701" s="205"/>
    </row>
    <row r="702" spans="1:18" s="32" customFormat="1" x14ac:dyDescent="0.25">
      <c r="A702" s="36"/>
      <c r="B702" s="52" t="s">
        <v>884</v>
      </c>
      <c r="C702" s="36">
        <v>3</v>
      </c>
      <c r="D702" s="56">
        <v>20.187100000000001</v>
      </c>
      <c r="E702" s="84">
        <v>25086</v>
      </c>
      <c r="F702" s="150">
        <v>77758221.200000003</v>
      </c>
      <c r="G702" s="42">
        <v>50</v>
      </c>
      <c r="H702" s="51">
        <f t="shared" si="120"/>
        <v>38879110.600000001</v>
      </c>
      <c r="I702" s="51">
        <f t="shared" si="112"/>
        <v>38879110.600000001</v>
      </c>
      <c r="J702" s="51">
        <f t="shared" si="117"/>
        <v>3099.6659969704219</v>
      </c>
      <c r="K702" s="51">
        <f t="shared" si="118"/>
        <v>-2200.2969049202675</v>
      </c>
      <c r="L702" s="51">
        <f t="shared" si="119"/>
        <v>3106137.1496488401</v>
      </c>
      <c r="M702" s="51"/>
      <c r="N702" s="203">
        <f t="shared" si="111"/>
        <v>3106137.1496488401</v>
      </c>
      <c r="O702" s="34"/>
      <c r="Q702" s="205"/>
      <c r="R702" s="205"/>
    </row>
    <row r="703" spans="1:18" s="32" customFormat="1" x14ac:dyDescent="0.25">
      <c r="A703" s="36"/>
      <c r="B703" s="52" t="s">
        <v>487</v>
      </c>
      <c r="C703" s="36">
        <v>4</v>
      </c>
      <c r="D703" s="56">
        <v>27.260100000000001</v>
      </c>
      <c r="E703" s="84">
        <v>3539</v>
      </c>
      <c r="F703" s="150">
        <v>1496083.3</v>
      </c>
      <c r="G703" s="42">
        <v>100</v>
      </c>
      <c r="H703" s="51">
        <f t="shared" si="120"/>
        <v>1496083.3</v>
      </c>
      <c r="I703" s="51">
        <f t="shared" si="112"/>
        <v>0</v>
      </c>
      <c r="J703" s="51">
        <f t="shared" si="117"/>
        <v>422.74181972308565</v>
      </c>
      <c r="K703" s="51">
        <f t="shared" si="118"/>
        <v>476.62727232706879</v>
      </c>
      <c r="L703" s="51">
        <f t="shared" si="119"/>
        <v>1092660.5345401026</v>
      </c>
      <c r="M703" s="51"/>
      <c r="N703" s="203">
        <f t="shared" si="111"/>
        <v>1092660.5345401026</v>
      </c>
      <c r="O703" s="34"/>
      <c r="Q703" s="205"/>
      <c r="R703" s="205"/>
    </row>
    <row r="704" spans="1:18" s="32" customFormat="1" x14ac:dyDescent="0.25">
      <c r="A704" s="36"/>
      <c r="B704" s="52" t="s">
        <v>488</v>
      </c>
      <c r="C704" s="36">
        <v>4</v>
      </c>
      <c r="D704" s="56">
        <v>52.570299999999996</v>
      </c>
      <c r="E704" s="84">
        <v>7947</v>
      </c>
      <c r="F704" s="150">
        <v>3307341.2</v>
      </c>
      <c r="G704" s="42">
        <v>100</v>
      </c>
      <c r="H704" s="51">
        <f t="shared" si="120"/>
        <v>3307341.2</v>
      </c>
      <c r="I704" s="51">
        <f t="shared" si="112"/>
        <v>0</v>
      </c>
      <c r="J704" s="51">
        <f t="shared" si="117"/>
        <v>416.17480810368693</v>
      </c>
      <c r="K704" s="51">
        <f t="shared" si="118"/>
        <v>483.19428394646752</v>
      </c>
      <c r="L704" s="51">
        <f t="shared" si="119"/>
        <v>1719635.4855057343</v>
      </c>
      <c r="M704" s="51"/>
      <c r="N704" s="203">
        <f t="shared" si="111"/>
        <v>1719635.4855057343</v>
      </c>
      <c r="O704" s="34"/>
      <c r="Q704" s="205"/>
      <c r="R704" s="205"/>
    </row>
    <row r="705" spans="1:18" s="32" customFormat="1" x14ac:dyDescent="0.25">
      <c r="A705" s="36"/>
      <c r="B705" s="52" t="s">
        <v>489</v>
      </c>
      <c r="C705" s="36">
        <v>4</v>
      </c>
      <c r="D705" s="56">
        <v>29.513199999999998</v>
      </c>
      <c r="E705" s="84">
        <v>2479</v>
      </c>
      <c r="F705" s="150">
        <v>1004873.9</v>
      </c>
      <c r="G705" s="42">
        <v>100</v>
      </c>
      <c r="H705" s="51">
        <f t="shared" si="120"/>
        <v>1004873.9</v>
      </c>
      <c r="I705" s="51">
        <f t="shared" si="112"/>
        <v>0</v>
      </c>
      <c r="J705" s="51">
        <f t="shared" si="117"/>
        <v>405.35453812020978</v>
      </c>
      <c r="K705" s="51">
        <f t="shared" si="118"/>
        <v>494.01455392994467</v>
      </c>
      <c r="L705" s="51">
        <f t="shared" si="119"/>
        <v>992748.07838663424</v>
      </c>
      <c r="M705" s="51"/>
      <c r="N705" s="203">
        <f t="shared" si="111"/>
        <v>992748.07838663424</v>
      </c>
      <c r="O705" s="34"/>
      <c r="Q705" s="205"/>
      <c r="R705" s="205"/>
    </row>
    <row r="706" spans="1:18" s="32" customFormat="1" x14ac:dyDescent="0.25">
      <c r="A706" s="36"/>
      <c r="B706" s="52" t="s">
        <v>490</v>
      </c>
      <c r="C706" s="36">
        <v>4</v>
      </c>
      <c r="D706" s="56">
        <v>20.736699999999999</v>
      </c>
      <c r="E706" s="84">
        <v>1032</v>
      </c>
      <c r="F706" s="150">
        <v>153877.20000000001</v>
      </c>
      <c r="G706" s="42">
        <v>100</v>
      </c>
      <c r="H706" s="51">
        <f t="shared" si="120"/>
        <v>153877.20000000001</v>
      </c>
      <c r="I706" s="51">
        <f t="shared" si="112"/>
        <v>0</v>
      </c>
      <c r="J706" s="51">
        <f t="shared" si="117"/>
        <v>149.10581395348839</v>
      </c>
      <c r="K706" s="51">
        <f t="shared" si="118"/>
        <v>750.263278096666</v>
      </c>
      <c r="L706" s="51">
        <f t="shared" si="119"/>
        <v>1095601.885096892</v>
      </c>
      <c r="M706" s="51"/>
      <c r="N706" s="203">
        <f t="shared" ref="N706:N769" si="121">L706+M706</f>
        <v>1095601.885096892</v>
      </c>
      <c r="O706" s="34"/>
      <c r="Q706" s="205"/>
      <c r="R706" s="205"/>
    </row>
    <row r="707" spans="1:18" s="32" customFormat="1" x14ac:dyDescent="0.25">
      <c r="A707" s="36"/>
      <c r="B707" s="52" t="s">
        <v>491</v>
      </c>
      <c r="C707" s="36">
        <v>4</v>
      </c>
      <c r="D707" s="56">
        <v>31.492699999999999</v>
      </c>
      <c r="E707" s="84">
        <v>884</v>
      </c>
      <c r="F707" s="150">
        <v>348347.9</v>
      </c>
      <c r="G707" s="42">
        <v>100</v>
      </c>
      <c r="H707" s="51">
        <f t="shared" si="120"/>
        <v>348347.9</v>
      </c>
      <c r="I707" s="51">
        <f t="shared" si="112"/>
        <v>0</v>
      </c>
      <c r="J707" s="51">
        <f t="shared" si="117"/>
        <v>394.05871040723986</v>
      </c>
      <c r="K707" s="51">
        <f t="shared" si="118"/>
        <v>505.31038164291459</v>
      </c>
      <c r="L707" s="51">
        <f t="shared" si="119"/>
        <v>819807.14463260048</v>
      </c>
      <c r="M707" s="51"/>
      <c r="N707" s="203">
        <f t="shared" si="121"/>
        <v>819807.14463260048</v>
      </c>
      <c r="O707" s="34"/>
      <c r="Q707" s="205"/>
      <c r="R707" s="205"/>
    </row>
    <row r="708" spans="1:18" s="32" customFormat="1" x14ac:dyDescent="0.25">
      <c r="A708" s="36"/>
      <c r="B708" s="52" t="s">
        <v>492</v>
      </c>
      <c r="C708" s="36">
        <v>4</v>
      </c>
      <c r="D708" s="56">
        <v>46.429200000000002</v>
      </c>
      <c r="E708" s="84">
        <v>2683</v>
      </c>
      <c r="F708" s="150">
        <v>830808.8</v>
      </c>
      <c r="G708" s="42">
        <v>100</v>
      </c>
      <c r="H708" s="51">
        <f t="shared" si="120"/>
        <v>830808.8</v>
      </c>
      <c r="I708" s="51">
        <f t="shared" ref="I708:I771" si="122">F708-H708</f>
        <v>0</v>
      </c>
      <c r="J708" s="51">
        <f t="shared" si="117"/>
        <v>309.65665300037273</v>
      </c>
      <c r="K708" s="51">
        <f t="shared" si="118"/>
        <v>589.71243904978178</v>
      </c>
      <c r="L708" s="51">
        <f t="shared" si="119"/>
        <v>1189321.0372245156</v>
      </c>
      <c r="M708" s="51"/>
      <c r="N708" s="203">
        <f t="shared" si="121"/>
        <v>1189321.0372245156</v>
      </c>
      <c r="O708" s="34"/>
      <c r="Q708" s="205"/>
      <c r="R708" s="205"/>
    </row>
    <row r="709" spans="1:18" s="32" customFormat="1" x14ac:dyDescent="0.25">
      <c r="A709" s="36"/>
      <c r="B709" s="52" t="s">
        <v>493</v>
      </c>
      <c r="C709" s="36">
        <v>4</v>
      </c>
      <c r="D709" s="56">
        <v>39.315799999999996</v>
      </c>
      <c r="E709" s="84">
        <v>2192</v>
      </c>
      <c r="F709" s="150">
        <v>523855.9</v>
      </c>
      <c r="G709" s="42">
        <v>100</v>
      </c>
      <c r="H709" s="51">
        <f t="shared" si="120"/>
        <v>523855.9</v>
      </c>
      <c r="I709" s="51">
        <f t="shared" si="122"/>
        <v>0</v>
      </c>
      <c r="J709" s="51">
        <f t="shared" si="117"/>
        <v>238.98535583941606</v>
      </c>
      <c r="K709" s="51">
        <f t="shared" si="118"/>
        <v>660.38373621073833</v>
      </c>
      <c r="L709" s="51">
        <f t="shared" si="119"/>
        <v>1190748.8863040307</v>
      </c>
      <c r="M709" s="51"/>
      <c r="N709" s="203">
        <f t="shared" si="121"/>
        <v>1190748.8863040307</v>
      </c>
      <c r="O709" s="34"/>
      <c r="Q709" s="205"/>
      <c r="R709" s="205"/>
    </row>
    <row r="710" spans="1:18" s="32" customFormat="1" x14ac:dyDescent="0.25">
      <c r="A710" s="36"/>
      <c r="B710" s="52" t="s">
        <v>815</v>
      </c>
      <c r="C710" s="36">
        <v>4</v>
      </c>
      <c r="D710" s="56">
        <v>6.89</v>
      </c>
      <c r="E710" s="84">
        <v>764</v>
      </c>
      <c r="F710" s="150">
        <v>213983</v>
      </c>
      <c r="G710" s="42">
        <v>100</v>
      </c>
      <c r="H710" s="51">
        <f t="shared" si="120"/>
        <v>213983</v>
      </c>
      <c r="I710" s="51">
        <f t="shared" si="122"/>
        <v>0</v>
      </c>
      <c r="J710" s="51">
        <f t="shared" si="117"/>
        <v>280.08246073298432</v>
      </c>
      <c r="K710" s="51">
        <f t="shared" si="118"/>
        <v>619.28663131717008</v>
      </c>
      <c r="L710" s="51">
        <f t="shared" si="119"/>
        <v>859258.46358205634</v>
      </c>
      <c r="M710" s="51"/>
      <c r="N710" s="203">
        <f t="shared" si="121"/>
        <v>859258.46358205634</v>
      </c>
      <c r="O710" s="34"/>
      <c r="Q710" s="205"/>
      <c r="R710" s="205"/>
    </row>
    <row r="711" spans="1:18" s="32" customFormat="1" x14ac:dyDescent="0.25">
      <c r="A711" s="36"/>
      <c r="B711" s="52" t="s">
        <v>449</v>
      </c>
      <c r="C711" s="36">
        <v>4</v>
      </c>
      <c r="D711" s="56">
        <v>48.782800000000002</v>
      </c>
      <c r="E711" s="84">
        <v>4104</v>
      </c>
      <c r="F711" s="150">
        <v>2418247.2999999998</v>
      </c>
      <c r="G711" s="42">
        <v>100</v>
      </c>
      <c r="H711" s="51">
        <f t="shared" si="120"/>
        <v>2418247.2999999998</v>
      </c>
      <c r="I711" s="51">
        <f t="shared" si="122"/>
        <v>0</v>
      </c>
      <c r="J711" s="51">
        <f t="shared" si="117"/>
        <v>589.241544834308</v>
      </c>
      <c r="K711" s="51">
        <f t="shared" si="118"/>
        <v>310.12754721584645</v>
      </c>
      <c r="L711" s="51">
        <f t="shared" si="119"/>
        <v>1033669.3927928852</v>
      </c>
      <c r="M711" s="51"/>
      <c r="N711" s="203">
        <f t="shared" si="121"/>
        <v>1033669.3927928852</v>
      </c>
      <c r="O711" s="34"/>
      <c r="Q711" s="205"/>
      <c r="R711" s="205"/>
    </row>
    <row r="712" spans="1:18" s="32" customFormat="1" x14ac:dyDescent="0.25">
      <c r="A712" s="36"/>
      <c r="B712" s="52" t="s">
        <v>494</v>
      </c>
      <c r="C712" s="36">
        <v>4</v>
      </c>
      <c r="D712" s="56">
        <v>49.431499999999993</v>
      </c>
      <c r="E712" s="84">
        <v>4266</v>
      </c>
      <c r="F712" s="150">
        <v>1302013.3999999999</v>
      </c>
      <c r="G712" s="42">
        <v>100</v>
      </c>
      <c r="H712" s="51">
        <f t="shared" si="120"/>
        <v>1302013.3999999999</v>
      </c>
      <c r="I712" s="51">
        <f t="shared" si="122"/>
        <v>0</v>
      </c>
      <c r="J712" s="51">
        <f t="shared" si="117"/>
        <v>305.20707923112985</v>
      </c>
      <c r="K712" s="51">
        <f t="shared" si="118"/>
        <v>594.16201281902454</v>
      </c>
      <c r="L712" s="51">
        <f t="shared" si="119"/>
        <v>1396490.6757829455</v>
      </c>
      <c r="M712" s="51"/>
      <c r="N712" s="203">
        <f t="shared" si="121"/>
        <v>1396490.6757829455</v>
      </c>
      <c r="O712" s="34"/>
      <c r="Q712" s="205"/>
      <c r="R712" s="205"/>
    </row>
    <row r="713" spans="1:18" s="32" customFormat="1" x14ac:dyDescent="0.25">
      <c r="A713" s="36"/>
      <c r="B713" s="52" t="s">
        <v>495</v>
      </c>
      <c r="C713" s="36">
        <v>4</v>
      </c>
      <c r="D713" s="56">
        <v>25.671500000000002</v>
      </c>
      <c r="E713" s="84">
        <v>2189</v>
      </c>
      <c r="F713" s="150">
        <v>385895.4</v>
      </c>
      <c r="G713" s="42">
        <v>100</v>
      </c>
      <c r="H713" s="51">
        <f t="shared" si="120"/>
        <v>385895.4</v>
      </c>
      <c r="I713" s="51">
        <f t="shared" si="122"/>
        <v>0</v>
      </c>
      <c r="J713" s="51">
        <f t="shared" si="117"/>
        <v>176.2884422110553</v>
      </c>
      <c r="K713" s="51">
        <f t="shared" si="118"/>
        <v>723.08064983909912</v>
      </c>
      <c r="L713" s="51">
        <f t="shared" si="119"/>
        <v>1219709.041547467</v>
      </c>
      <c r="M713" s="51"/>
      <c r="N713" s="203">
        <f t="shared" si="121"/>
        <v>1219709.041547467</v>
      </c>
      <c r="O713" s="34"/>
      <c r="Q713" s="205"/>
      <c r="R713" s="205"/>
    </row>
    <row r="714" spans="1:18" s="32" customFormat="1" x14ac:dyDescent="0.25">
      <c r="A714" s="36"/>
      <c r="B714" s="52" t="s">
        <v>496</v>
      </c>
      <c r="C714" s="36">
        <v>4</v>
      </c>
      <c r="D714" s="56">
        <v>30.351900000000001</v>
      </c>
      <c r="E714" s="84">
        <v>1172</v>
      </c>
      <c r="F714" s="150">
        <v>488816.1</v>
      </c>
      <c r="G714" s="42">
        <v>100</v>
      </c>
      <c r="H714" s="51">
        <f t="shared" si="120"/>
        <v>488816.1</v>
      </c>
      <c r="I714" s="51">
        <f t="shared" si="122"/>
        <v>0</v>
      </c>
      <c r="J714" s="51">
        <f t="shared" si="117"/>
        <v>417.07858361774743</v>
      </c>
      <c r="K714" s="51">
        <f t="shared" si="118"/>
        <v>482.29050843240702</v>
      </c>
      <c r="L714" s="51">
        <f t="shared" si="119"/>
        <v>823206.57382200763</v>
      </c>
      <c r="M714" s="51"/>
      <c r="N714" s="203">
        <f t="shared" si="121"/>
        <v>823206.57382200763</v>
      </c>
      <c r="O714" s="34"/>
      <c r="Q714" s="205"/>
      <c r="R714" s="205"/>
    </row>
    <row r="715" spans="1:18" s="32" customFormat="1" x14ac:dyDescent="0.25">
      <c r="A715" s="36"/>
      <c r="B715" s="52" t="s">
        <v>497</v>
      </c>
      <c r="C715" s="36">
        <v>4</v>
      </c>
      <c r="D715" s="56">
        <v>40.031199999999998</v>
      </c>
      <c r="E715" s="84">
        <v>1620</v>
      </c>
      <c r="F715" s="150">
        <v>522745.1</v>
      </c>
      <c r="G715" s="42">
        <v>100</v>
      </c>
      <c r="H715" s="51">
        <f t="shared" si="120"/>
        <v>522745.1</v>
      </c>
      <c r="I715" s="51">
        <f t="shared" si="122"/>
        <v>0</v>
      </c>
      <c r="J715" s="51">
        <f t="shared" si="117"/>
        <v>322.68216049382715</v>
      </c>
      <c r="K715" s="51">
        <f t="shared" si="118"/>
        <v>576.68693155632729</v>
      </c>
      <c r="L715" s="51">
        <f t="shared" si="119"/>
        <v>1023395.7643419239</v>
      </c>
      <c r="M715" s="51"/>
      <c r="N715" s="203">
        <f t="shared" si="121"/>
        <v>1023395.7643419239</v>
      </c>
      <c r="O715" s="34"/>
      <c r="Q715" s="205"/>
      <c r="R715" s="205"/>
    </row>
    <row r="716" spans="1:18" s="32" customFormat="1" x14ac:dyDescent="0.25">
      <c r="A716" s="36"/>
      <c r="B716" s="52" t="s">
        <v>498</v>
      </c>
      <c r="C716" s="36">
        <v>4</v>
      </c>
      <c r="D716" s="56">
        <v>33.610399999999998</v>
      </c>
      <c r="E716" s="84">
        <v>2044</v>
      </c>
      <c r="F716" s="150">
        <v>928908.6</v>
      </c>
      <c r="G716" s="42">
        <v>100</v>
      </c>
      <c r="H716" s="51">
        <f t="shared" si="120"/>
        <v>928908.6</v>
      </c>
      <c r="I716" s="51">
        <f t="shared" si="122"/>
        <v>0</v>
      </c>
      <c r="J716" s="51">
        <f t="shared" si="117"/>
        <v>454.45626223091978</v>
      </c>
      <c r="K716" s="51">
        <f t="shared" si="118"/>
        <v>444.91282981923467</v>
      </c>
      <c r="L716" s="51">
        <f t="shared" si="119"/>
        <v>894911.71199061035</v>
      </c>
      <c r="M716" s="51"/>
      <c r="N716" s="203">
        <f t="shared" si="121"/>
        <v>894911.71199061035</v>
      </c>
      <c r="O716" s="34"/>
      <c r="Q716" s="205"/>
      <c r="R716" s="205"/>
    </row>
    <row r="717" spans="1:18" s="32" customFormat="1" x14ac:dyDescent="0.25">
      <c r="A717" s="36"/>
      <c r="B717" s="52" t="s">
        <v>816</v>
      </c>
      <c r="C717" s="36">
        <v>4</v>
      </c>
      <c r="D717" s="56">
        <v>26.089300000000001</v>
      </c>
      <c r="E717" s="84">
        <v>1406</v>
      </c>
      <c r="F717" s="150">
        <v>269909.2</v>
      </c>
      <c r="G717" s="42">
        <v>100</v>
      </c>
      <c r="H717" s="51">
        <f t="shared" si="120"/>
        <v>269909.2</v>
      </c>
      <c r="I717" s="51">
        <f t="shared" si="122"/>
        <v>0</v>
      </c>
      <c r="J717" s="51">
        <f t="shared" si="117"/>
        <v>191.96955903271694</v>
      </c>
      <c r="K717" s="51">
        <f t="shared" si="118"/>
        <v>707.39953301743753</v>
      </c>
      <c r="L717" s="51">
        <f t="shared" si="119"/>
        <v>1107460.4209686096</v>
      </c>
      <c r="M717" s="51"/>
      <c r="N717" s="203">
        <f t="shared" si="121"/>
        <v>1107460.4209686096</v>
      </c>
      <c r="O717" s="34"/>
      <c r="Q717" s="205"/>
      <c r="R717" s="205"/>
    </row>
    <row r="718" spans="1:18" s="32" customFormat="1" x14ac:dyDescent="0.25">
      <c r="A718" s="36"/>
      <c r="B718" s="52" t="s">
        <v>499</v>
      </c>
      <c r="C718" s="36">
        <v>4</v>
      </c>
      <c r="D718" s="56">
        <v>25.745800000000003</v>
      </c>
      <c r="E718" s="84">
        <v>1441</v>
      </c>
      <c r="F718" s="150">
        <v>294173.7</v>
      </c>
      <c r="G718" s="42">
        <v>100</v>
      </c>
      <c r="H718" s="51">
        <f t="shared" si="120"/>
        <v>294173.7</v>
      </c>
      <c r="I718" s="51">
        <f t="shared" si="122"/>
        <v>0</v>
      </c>
      <c r="J718" s="51">
        <f t="shared" si="117"/>
        <v>204.14552394170715</v>
      </c>
      <c r="K718" s="51">
        <f t="shared" si="118"/>
        <v>695.22356810844735</v>
      </c>
      <c r="L718" s="51">
        <f t="shared" si="119"/>
        <v>1095923.722984358</v>
      </c>
      <c r="M718" s="51"/>
      <c r="N718" s="203">
        <f t="shared" si="121"/>
        <v>1095923.722984358</v>
      </c>
      <c r="O718" s="34"/>
      <c r="Q718" s="205"/>
      <c r="R718" s="205"/>
    </row>
    <row r="719" spans="1:18" s="32" customFormat="1" x14ac:dyDescent="0.25">
      <c r="A719" s="36"/>
      <c r="B719" s="52" t="s">
        <v>500</v>
      </c>
      <c r="C719" s="36">
        <v>4</v>
      </c>
      <c r="D719" s="56">
        <v>16.497399999999999</v>
      </c>
      <c r="E719" s="84">
        <v>921</v>
      </c>
      <c r="F719" s="150">
        <v>237995.6</v>
      </c>
      <c r="G719" s="42">
        <v>100</v>
      </c>
      <c r="H719" s="51">
        <f t="shared" si="120"/>
        <v>237995.6</v>
      </c>
      <c r="I719" s="51">
        <f t="shared" si="122"/>
        <v>0</v>
      </c>
      <c r="J719" s="51">
        <f t="shared" si="117"/>
        <v>258.40998914223673</v>
      </c>
      <c r="K719" s="51">
        <f t="shared" si="118"/>
        <v>640.95910290791767</v>
      </c>
      <c r="L719" s="51">
        <f t="shared" si="119"/>
        <v>936648.99448266218</v>
      </c>
      <c r="M719" s="51"/>
      <c r="N719" s="203">
        <f t="shared" si="121"/>
        <v>936648.99448266218</v>
      </c>
      <c r="O719" s="34"/>
      <c r="Q719" s="205"/>
      <c r="R719" s="205"/>
    </row>
    <row r="720" spans="1:18" s="32" customFormat="1" x14ac:dyDescent="0.25">
      <c r="A720" s="36"/>
      <c r="B720" s="4"/>
      <c r="C720" s="4"/>
      <c r="D720" s="56">
        <v>0</v>
      </c>
      <c r="E720" s="86"/>
      <c r="F720" s="33"/>
      <c r="G720" s="42"/>
      <c r="H720" s="43"/>
      <c r="I720" s="51"/>
      <c r="J720" s="51"/>
      <c r="K720" s="51"/>
      <c r="L720" s="51"/>
      <c r="M720" s="51"/>
      <c r="N720" s="203"/>
      <c r="O720" s="34"/>
      <c r="Q720" s="205"/>
      <c r="R720" s="205"/>
    </row>
    <row r="721" spans="1:18" s="32" customFormat="1" x14ac:dyDescent="0.25">
      <c r="A721" s="31" t="s">
        <v>501</v>
      </c>
      <c r="B721" s="44" t="s">
        <v>2</v>
      </c>
      <c r="C721" s="45"/>
      <c r="D721" s="3">
        <v>621.79470000000015</v>
      </c>
      <c r="E721" s="87">
        <f>E722</f>
        <v>45723</v>
      </c>
      <c r="F721" s="38"/>
      <c r="G721" s="42"/>
      <c r="H721" s="38">
        <f>H723</f>
        <v>6407558.4000000004</v>
      </c>
      <c r="I721" s="38">
        <f>I723</f>
        <v>-6407558.4000000004</v>
      </c>
      <c r="J721" s="51"/>
      <c r="K721" s="51"/>
      <c r="L721" s="51"/>
      <c r="M721" s="47">
        <f>M723</f>
        <v>24844298.813568953</v>
      </c>
      <c r="N721" s="201">
        <f t="shared" si="121"/>
        <v>24844298.813568953</v>
      </c>
      <c r="O721" s="34"/>
      <c r="Q721" s="205"/>
      <c r="R721" s="205"/>
    </row>
    <row r="722" spans="1:18" s="32" customFormat="1" x14ac:dyDescent="0.25">
      <c r="A722" s="31" t="s">
        <v>501</v>
      </c>
      <c r="B722" s="44" t="s">
        <v>3</v>
      </c>
      <c r="C722" s="45"/>
      <c r="D722" s="3">
        <v>621.79470000000015</v>
      </c>
      <c r="E722" s="87">
        <f>SUM(E724:E748)</f>
        <v>45723</v>
      </c>
      <c r="F722" s="38">
        <f>SUM(F724:F748)</f>
        <v>35444057.699999996</v>
      </c>
      <c r="G722" s="42"/>
      <c r="H722" s="38">
        <f>SUM(H724:H748)</f>
        <v>22628940.900000006</v>
      </c>
      <c r="I722" s="38">
        <f>SUM(I724:I748)</f>
        <v>12815116.800000001</v>
      </c>
      <c r="J722" s="51"/>
      <c r="K722" s="51"/>
      <c r="L722" s="38">
        <f>SUM(L724:L748)</f>
        <v>24943259.46616054</v>
      </c>
      <c r="M722" s="51"/>
      <c r="N722" s="201">
        <f t="shared" si="121"/>
        <v>24943259.46616054</v>
      </c>
      <c r="O722" s="34"/>
      <c r="Q722" s="205"/>
      <c r="R722" s="205"/>
    </row>
    <row r="723" spans="1:18" s="32" customFormat="1" x14ac:dyDescent="0.25">
      <c r="A723" s="36"/>
      <c r="B723" s="52" t="s">
        <v>26</v>
      </c>
      <c r="C723" s="36">
        <v>2</v>
      </c>
      <c r="D723" s="56">
        <v>0</v>
      </c>
      <c r="E723" s="90"/>
      <c r="F723" s="51"/>
      <c r="G723" s="42">
        <v>25</v>
      </c>
      <c r="H723" s="51">
        <f>F743*G723/100</f>
        <v>6407558.4000000004</v>
      </c>
      <c r="I723" s="51">
        <f t="shared" si="122"/>
        <v>-6407558.4000000004</v>
      </c>
      <c r="J723" s="51"/>
      <c r="K723" s="51"/>
      <c r="L723" s="51"/>
      <c r="M723" s="51">
        <f>($L$7*$L$8*E721/$L$10)+($L$7*$L$9*D721/$L$11)</f>
        <v>24844298.813568953</v>
      </c>
      <c r="N723" s="203">
        <f t="shared" si="121"/>
        <v>24844298.813568953</v>
      </c>
      <c r="O723" s="34"/>
      <c r="Q723" s="205"/>
      <c r="R723" s="205"/>
    </row>
    <row r="724" spans="1:18" s="32" customFormat="1" x14ac:dyDescent="0.25">
      <c r="A724" s="36"/>
      <c r="B724" s="52" t="s">
        <v>817</v>
      </c>
      <c r="C724" s="36">
        <v>4</v>
      </c>
      <c r="D724" s="56">
        <v>22.4053</v>
      </c>
      <c r="E724" s="84">
        <v>990</v>
      </c>
      <c r="F724" s="151">
        <v>209975.2</v>
      </c>
      <c r="G724" s="42">
        <v>100</v>
      </c>
      <c r="H724" s="51">
        <f>F724*G724/100</f>
        <v>209975.2</v>
      </c>
      <c r="I724" s="51">
        <f t="shared" si="122"/>
        <v>0</v>
      </c>
      <c r="J724" s="51">
        <f t="shared" ref="J724:J748" si="123">F724/E724</f>
        <v>212.09616161616162</v>
      </c>
      <c r="K724" s="51">
        <f t="shared" ref="K724:K748" si="124">$J$11*$J$19-J724</f>
        <v>687.27293043399277</v>
      </c>
      <c r="L724" s="51">
        <f t="shared" ref="L724:L748" si="125">IF(K724&gt;0,$J$7*$J$8*(K724/$K$19),0)+$J$7*$J$9*(E724/$E$19)+$J$7*$J$10*(D724/$D$19)</f>
        <v>1020507.4982230284</v>
      </c>
      <c r="M724" s="51"/>
      <c r="N724" s="203">
        <f t="shared" si="121"/>
        <v>1020507.4982230284</v>
      </c>
      <c r="O724" s="34"/>
      <c r="Q724" s="205"/>
      <c r="R724" s="205"/>
    </row>
    <row r="725" spans="1:18" s="32" customFormat="1" x14ac:dyDescent="0.25">
      <c r="A725" s="36"/>
      <c r="B725" s="52" t="s">
        <v>502</v>
      </c>
      <c r="C725" s="36">
        <v>4</v>
      </c>
      <c r="D725" s="56">
        <v>36.141799999999996</v>
      </c>
      <c r="E725" s="84">
        <v>2545</v>
      </c>
      <c r="F725" s="151">
        <v>1845083.9</v>
      </c>
      <c r="G725" s="42">
        <v>100</v>
      </c>
      <c r="H725" s="51">
        <f t="shared" ref="H725:H748" si="126">F725*G725/100</f>
        <v>1845083.9</v>
      </c>
      <c r="I725" s="51">
        <f t="shared" si="122"/>
        <v>0</v>
      </c>
      <c r="J725" s="51">
        <f t="shared" si="123"/>
        <v>724.98385068762275</v>
      </c>
      <c r="K725" s="51">
        <f t="shared" si="124"/>
        <v>174.3852413625317</v>
      </c>
      <c r="L725" s="51">
        <f t="shared" si="125"/>
        <v>639312.57037058158</v>
      </c>
      <c r="M725" s="51"/>
      <c r="N725" s="203">
        <f t="shared" si="121"/>
        <v>639312.57037058158</v>
      </c>
      <c r="O725" s="34"/>
      <c r="Q725" s="205"/>
      <c r="R725" s="205"/>
    </row>
    <row r="726" spans="1:18" s="32" customFormat="1" x14ac:dyDescent="0.25">
      <c r="A726" s="36"/>
      <c r="B726" s="52" t="s">
        <v>503</v>
      </c>
      <c r="C726" s="36">
        <v>4</v>
      </c>
      <c r="D726" s="56">
        <v>14.616099999999999</v>
      </c>
      <c r="E726" s="84">
        <v>512</v>
      </c>
      <c r="F726" s="151">
        <v>59498.9</v>
      </c>
      <c r="G726" s="42">
        <v>100</v>
      </c>
      <c r="H726" s="51">
        <f t="shared" si="126"/>
        <v>59498.9</v>
      </c>
      <c r="I726" s="51">
        <f t="shared" si="122"/>
        <v>0</v>
      </c>
      <c r="J726" s="51">
        <f t="shared" si="123"/>
        <v>116.2087890625</v>
      </c>
      <c r="K726" s="51">
        <f t="shared" si="124"/>
        <v>783.1603029876544</v>
      </c>
      <c r="L726" s="51">
        <f t="shared" si="125"/>
        <v>1051508.6672325411</v>
      </c>
      <c r="M726" s="51"/>
      <c r="N726" s="203">
        <f t="shared" si="121"/>
        <v>1051508.6672325411</v>
      </c>
      <c r="O726" s="34"/>
      <c r="Q726" s="205"/>
      <c r="R726" s="205"/>
    </row>
    <row r="727" spans="1:18" s="32" customFormat="1" x14ac:dyDescent="0.25">
      <c r="A727" s="36"/>
      <c r="B727" s="52" t="s">
        <v>818</v>
      </c>
      <c r="C727" s="36">
        <v>4</v>
      </c>
      <c r="D727" s="56">
        <v>24.534499999999998</v>
      </c>
      <c r="E727" s="84">
        <v>1392</v>
      </c>
      <c r="F727" s="151">
        <v>670805.30000000005</v>
      </c>
      <c r="G727" s="42">
        <v>100</v>
      </c>
      <c r="H727" s="51">
        <f t="shared" si="126"/>
        <v>670805.30000000005</v>
      </c>
      <c r="I727" s="51">
        <f t="shared" si="122"/>
        <v>0</v>
      </c>
      <c r="J727" s="51">
        <f t="shared" si="123"/>
        <v>481.90035919540236</v>
      </c>
      <c r="K727" s="51">
        <f t="shared" si="124"/>
        <v>417.46873285475209</v>
      </c>
      <c r="L727" s="51">
        <f t="shared" si="125"/>
        <v>752432.50382227695</v>
      </c>
      <c r="M727" s="51"/>
      <c r="N727" s="203">
        <f t="shared" si="121"/>
        <v>752432.50382227695</v>
      </c>
      <c r="O727" s="34"/>
      <c r="Q727" s="205"/>
      <c r="R727" s="205"/>
    </row>
    <row r="728" spans="1:18" s="32" customFormat="1" x14ac:dyDescent="0.25">
      <c r="A728" s="36"/>
      <c r="B728" s="52" t="s">
        <v>504</v>
      </c>
      <c r="C728" s="36">
        <v>4</v>
      </c>
      <c r="D728" s="56">
        <v>26.725200000000001</v>
      </c>
      <c r="E728" s="84">
        <v>1894</v>
      </c>
      <c r="F728" s="151">
        <v>513435.6</v>
      </c>
      <c r="G728" s="42">
        <v>100</v>
      </c>
      <c r="H728" s="51">
        <f t="shared" si="126"/>
        <v>513435.6</v>
      </c>
      <c r="I728" s="51">
        <f t="shared" si="122"/>
        <v>0</v>
      </c>
      <c r="J728" s="51">
        <f t="shared" si="123"/>
        <v>271.08532206969375</v>
      </c>
      <c r="K728" s="51">
        <f t="shared" si="124"/>
        <v>628.28376998046065</v>
      </c>
      <c r="L728" s="51">
        <f t="shared" si="125"/>
        <v>1073715.6107883062</v>
      </c>
      <c r="M728" s="51"/>
      <c r="N728" s="203">
        <f t="shared" si="121"/>
        <v>1073715.6107883062</v>
      </c>
      <c r="O728" s="34"/>
      <c r="Q728" s="205"/>
      <c r="R728" s="205"/>
    </row>
    <row r="729" spans="1:18" s="32" customFormat="1" x14ac:dyDescent="0.25">
      <c r="A729" s="36"/>
      <c r="B729" s="52" t="s">
        <v>505</v>
      </c>
      <c r="C729" s="36">
        <v>4</v>
      </c>
      <c r="D729" s="56">
        <v>26.397100000000002</v>
      </c>
      <c r="E729" s="84">
        <v>1009</v>
      </c>
      <c r="F729" s="151">
        <v>155491.79999999999</v>
      </c>
      <c r="G729" s="42">
        <v>100</v>
      </c>
      <c r="H729" s="51">
        <f t="shared" si="126"/>
        <v>155491.79999999999</v>
      </c>
      <c r="I729" s="51">
        <f t="shared" si="122"/>
        <v>0</v>
      </c>
      <c r="J729" s="51">
        <f t="shared" si="123"/>
        <v>154.10485629335975</v>
      </c>
      <c r="K729" s="51">
        <f t="shared" si="124"/>
        <v>745.26423575679473</v>
      </c>
      <c r="L729" s="51">
        <f t="shared" si="125"/>
        <v>1105877.6394358054</v>
      </c>
      <c r="M729" s="51"/>
      <c r="N729" s="203">
        <f t="shared" si="121"/>
        <v>1105877.6394358054</v>
      </c>
      <c r="O729" s="34"/>
      <c r="Q729" s="205"/>
      <c r="R729" s="205"/>
    </row>
    <row r="730" spans="1:18" s="32" customFormat="1" x14ac:dyDescent="0.25">
      <c r="A730" s="36"/>
      <c r="B730" s="52" t="s">
        <v>277</v>
      </c>
      <c r="C730" s="36">
        <v>4</v>
      </c>
      <c r="D730" s="56">
        <v>16.529200000000003</v>
      </c>
      <c r="E730" s="84">
        <v>974</v>
      </c>
      <c r="F730" s="151">
        <v>215975.5</v>
      </c>
      <c r="G730" s="42">
        <v>100</v>
      </c>
      <c r="H730" s="51">
        <f t="shared" si="126"/>
        <v>215975.5</v>
      </c>
      <c r="I730" s="51">
        <f t="shared" si="122"/>
        <v>0</v>
      </c>
      <c r="J730" s="51">
        <f t="shared" si="123"/>
        <v>221.74075975359344</v>
      </c>
      <c r="K730" s="51">
        <f t="shared" si="124"/>
        <v>677.62833229656098</v>
      </c>
      <c r="L730" s="51">
        <f t="shared" si="125"/>
        <v>987200.62173228164</v>
      </c>
      <c r="M730" s="51"/>
      <c r="N730" s="203">
        <f t="shared" si="121"/>
        <v>987200.62173228164</v>
      </c>
      <c r="O730" s="34"/>
      <c r="Q730" s="205"/>
      <c r="R730" s="205"/>
    </row>
    <row r="731" spans="1:18" s="32" customFormat="1" x14ac:dyDescent="0.25">
      <c r="A731" s="36"/>
      <c r="B731" s="52" t="s">
        <v>132</v>
      </c>
      <c r="C731" s="36">
        <v>4</v>
      </c>
      <c r="D731" s="56">
        <v>30.114800000000002</v>
      </c>
      <c r="E731" s="84">
        <v>1484</v>
      </c>
      <c r="F731" s="151">
        <v>487819.9</v>
      </c>
      <c r="G731" s="42">
        <v>100</v>
      </c>
      <c r="H731" s="51">
        <f t="shared" si="126"/>
        <v>487819.9</v>
      </c>
      <c r="I731" s="51">
        <f t="shared" si="122"/>
        <v>0</v>
      </c>
      <c r="J731" s="51">
        <f t="shared" si="123"/>
        <v>328.71960916442049</v>
      </c>
      <c r="K731" s="51">
        <f t="shared" si="124"/>
        <v>570.64948288573396</v>
      </c>
      <c r="L731" s="51">
        <f t="shared" si="125"/>
        <v>966279.56237611687</v>
      </c>
      <c r="M731" s="51"/>
      <c r="N731" s="203">
        <f t="shared" si="121"/>
        <v>966279.56237611687</v>
      </c>
      <c r="O731" s="34"/>
      <c r="Q731" s="205"/>
      <c r="R731" s="205"/>
    </row>
    <row r="732" spans="1:18" s="32" customFormat="1" x14ac:dyDescent="0.25">
      <c r="A732" s="36"/>
      <c r="B732" s="52" t="s">
        <v>819</v>
      </c>
      <c r="C732" s="36">
        <v>4</v>
      </c>
      <c r="D732" s="56">
        <v>35.5075</v>
      </c>
      <c r="E732" s="84">
        <v>2152</v>
      </c>
      <c r="F732" s="151">
        <v>722025.2</v>
      </c>
      <c r="G732" s="42">
        <v>100</v>
      </c>
      <c r="H732" s="51">
        <f t="shared" si="126"/>
        <v>722025.2</v>
      </c>
      <c r="I732" s="51">
        <f t="shared" si="122"/>
        <v>0</v>
      </c>
      <c r="J732" s="51">
        <f t="shared" si="123"/>
        <v>335.51356877323417</v>
      </c>
      <c r="K732" s="51">
        <f t="shared" si="124"/>
        <v>563.85552327692028</v>
      </c>
      <c r="L732" s="51">
        <f t="shared" si="125"/>
        <v>1057185.3427960232</v>
      </c>
      <c r="M732" s="51"/>
      <c r="N732" s="203">
        <f t="shared" si="121"/>
        <v>1057185.3427960232</v>
      </c>
      <c r="O732" s="34"/>
      <c r="Q732" s="205"/>
      <c r="R732" s="205"/>
    </row>
    <row r="733" spans="1:18" s="32" customFormat="1" x14ac:dyDescent="0.25">
      <c r="A733" s="36"/>
      <c r="B733" s="52" t="s">
        <v>506</v>
      </c>
      <c r="C733" s="36">
        <v>4</v>
      </c>
      <c r="D733" s="56">
        <v>39.1021</v>
      </c>
      <c r="E733" s="84">
        <v>1437</v>
      </c>
      <c r="F733" s="151">
        <v>363737.9</v>
      </c>
      <c r="G733" s="42">
        <v>100</v>
      </c>
      <c r="H733" s="51">
        <f t="shared" si="126"/>
        <v>363737.9</v>
      </c>
      <c r="I733" s="51">
        <f t="shared" si="122"/>
        <v>0</v>
      </c>
      <c r="J733" s="51">
        <f t="shared" si="123"/>
        <v>253.12310368823941</v>
      </c>
      <c r="K733" s="51">
        <f t="shared" si="124"/>
        <v>646.24598836191501</v>
      </c>
      <c r="L733" s="51">
        <f t="shared" si="125"/>
        <v>1081617.5469791607</v>
      </c>
      <c r="M733" s="51"/>
      <c r="N733" s="203">
        <f t="shared" si="121"/>
        <v>1081617.5469791607</v>
      </c>
      <c r="O733" s="34"/>
      <c r="Q733" s="205"/>
      <c r="R733" s="205"/>
    </row>
    <row r="734" spans="1:18" s="32" customFormat="1" x14ac:dyDescent="0.25">
      <c r="A734" s="36"/>
      <c r="B734" s="52" t="s">
        <v>507</v>
      </c>
      <c r="C734" s="36">
        <v>4</v>
      </c>
      <c r="D734" s="56">
        <v>10.784200000000002</v>
      </c>
      <c r="E734" s="84">
        <v>504</v>
      </c>
      <c r="F734" s="151">
        <v>84221.4</v>
      </c>
      <c r="G734" s="42">
        <v>100</v>
      </c>
      <c r="H734" s="51">
        <f t="shared" si="126"/>
        <v>84221.4</v>
      </c>
      <c r="I734" s="51">
        <f t="shared" si="122"/>
        <v>0</v>
      </c>
      <c r="J734" s="51">
        <f t="shared" si="123"/>
        <v>167.10595238095237</v>
      </c>
      <c r="K734" s="51">
        <f t="shared" si="124"/>
        <v>732.26313966920202</v>
      </c>
      <c r="L734" s="51">
        <f t="shared" si="125"/>
        <v>976526.59761608334</v>
      </c>
      <c r="M734" s="51"/>
      <c r="N734" s="203">
        <f t="shared" si="121"/>
        <v>976526.59761608334</v>
      </c>
      <c r="O734" s="34"/>
      <c r="Q734" s="205"/>
      <c r="R734" s="205"/>
    </row>
    <row r="735" spans="1:18" s="32" customFormat="1" x14ac:dyDescent="0.25">
      <c r="A735" s="36"/>
      <c r="B735" s="52" t="s">
        <v>508</v>
      </c>
      <c r="C735" s="36">
        <v>4</v>
      </c>
      <c r="D735" s="56">
        <v>25.337800000000001</v>
      </c>
      <c r="E735" s="84">
        <v>1967</v>
      </c>
      <c r="F735" s="151">
        <v>496087.4</v>
      </c>
      <c r="G735" s="42">
        <v>100</v>
      </c>
      <c r="H735" s="51">
        <f t="shared" si="126"/>
        <v>496087.4</v>
      </c>
      <c r="I735" s="51">
        <f t="shared" si="122"/>
        <v>0</v>
      </c>
      <c r="J735" s="51">
        <f t="shared" si="123"/>
        <v>252.20508388408746</v>
      </c>
      <c r="K735" s="51">
        <f t="shared" si="124"/>
        <v>647.16400816606699</v>
      </c>
      <c r="L735" s="51">
        <f t="shared" si="125"/>
        <v>1100552.0349337358</v>
      </c>
      <c r="M735" s="51"/>
      <c r="N735" s="203">
        <f t="shared" si="121"/>
        <v>1100552.0349337358</v>
      </c>
      <c r="O735" s="34"/>
      <c r="Q735" s="205"/>
      <c r="R735" s="205"/>
    </row>
    <row r="736" spans="1:18" s="32" customFormat="1" x14ac:dyDescent="0.25">
      <c r="A736" s="36"/>
      <c r="B736" s="52" t="s">
        <v>820</v>
      </c>
      <c r="C736" s="36">
        <v>4</v>
      </c>
      <c r="D736" s="56">
        <v>10.443499999999998</v>
      </c>
      <c r="E736" s="84">
        <v>818</v>
      </c>
      <c r="F736" s="151">
        <v>198799.1</v>
      </c>
      <c r="G736" s="42">
        <v>100</v>
      </c>
      <c r="H736" s="51">
        <f t="shared" si="126"/>
        <v>198799.1</v>
      </c>
      <c r="I736" s="51">
        <f t="shared" si="122"/>
        <v>0</v>
      </c>
      <c r="J736" s="51">
        <f t="shared" si="123"/>
        <v>243.03068459657703</v>
      </c>
      <c r="K736" s="51">
        <f t="shared" si="124"/>
        <v>656.33840745357747</v>
      </c>
      <c r="L736" s="51">
        <f t="shared" si="125"/>
        <v>922250.94560741016</v>
      </c>
      <c r="M736" s="51"/>
      <c r="N736" s="203">
        <f t="shared" si="121"/>
        <v>922250.94560741016</v>
      </c>
      <c r="O736" s="34"/>
      <c r="Q736" s="205"/>
      <c r="R736" s="205"/>
    </row>
    <row r="737" spans="1:18" s="32" customFormat="1" x14ac:dyDescent="0.25">
      <c r="A737" s="36"/>
      <c r="B737" s="52" t="s">
        <v>509</v>
      </c>
      <c r="C737" s="36">
        <v>4</v>
      </c>
      <c r="D737" s="56">
        <v>12.3179</v>
      </c>
      <c r="E737" s="84">
        <v>626</v>
      </c>
      <c r="F737" s="151">
        <v>259763.7</v>
      </c>
      <c r="G737" s="42">
        <v>100</v>
      </c>
      <c r="H737" s="51">
        <f t="shared" si="126"/>
        <v>259763.7</v>
      </c>
      <c r="I737" s="51">
        <f t="shared" si="122"/>
        <v>0</v>
      </c>
      <c r="J737" s="51">
        <f t="shared" si="123"/>
        <v>414.95798722044731</v>
      </c>
      <c r="K737" s="51">
        <f t="shared" si="124"/>
        <v>484.41110482970714</v>
      </c>
      <c r="L737" s="51">
        <f t="shared" si="125"/>
        <v>698891.59056416398</v>
      </c>
      <c r="M737" s="51"/>
      <c r="N737" s="203">
        <f t="shared" si="121"/>
        <v>698891.59056416398</v>
      </c>
      <c r="O737" s="34"/>
      <c r="Q737" s="205"/>
      <c r="R737" s="205"/>
    </row>
    <row r="738" spans="1:18" s="32" customFormat="1" x14ac:dyDescent="0.25">
      <c r="A738" s="36"/>
      <c r="B738" s="52" t="s">
        <v>510</v>
      </c>
      <c r="C738" s="36">
        <v>4</v>
      </c>
      <c r="D738" s="56">
        <v>13.093299999999999</v>
      </c>
      <c r="E738" s="84">
        <v>527</v>
      </c>
      <c r="F738" s="151">
        <v>52216.1</v>
      </c>
      <c r="G738" s="42">
        <v>100</v>
      </c>
      <c r="H738" s="51">
        <f t="shared" si="126"/>
        <v>52216.1</v>
      </c>
      <c r="I738" s="51">
        <f t="shared" si="122"/>
        <v>0</v>
      </c>
      <c r="J738" s="51">
        <f t="shared" si="123"/>
        <v>99.081783681214418</v>
      </c>
      <c r="K738" s="51">
        <f t="shared" si="124"/>
        <v>800.28730836893999</v>
      </c>
      <c r="L738" s="51">
        <f t="shared" si="125"/>
        <v>1068759.7801790624</v>
      </c>
      <c r="M738" s="51"/>
      <c r="N738" s="203">
        <f t="shared" si="121"/>
        <v>1068759.7801790624</v>
      </c>
      <c r="O738" s="34"/>
      <c r="Q738" s="205"/>
      <c r="R738" s="205"/>
    </row>
    <row r="739" spans="1:18" s="32" customFormat="1" x14ac:dyDescent="0.25">
      <c r="A739" s="36"/>
      <c r="B739" s="52" t="s">
        <v>511</v>
      </c>
      <c r="C739" s="36">
        <v>4</v>
      </c>
      <c r="D739" s="56">
        <v>22.278000000000002</v>
      </c>
      <c r="E739" s="84">
        <v>1336</v>
      </c>
      <c r="F739" s="151">
        <v>286077.90000000002</v>
      </c>
      <c r="G739" s="42">
        <v>100</v>
      </c>
      <c r="H739" s="51">
        <f t="shared" si="126"/>
        <v>286077.90000000002</v>
      </c>
      <c r="I739" s="51">
        <f t="shared" si="122"/>
        <v>0</v>
      </c>
      <c r="J739" s="51">
        <f t="shared" si="123"/>
        <v>214.1301646706587</v>
      </c>
      <c r="K739" s="51">
        <f t="shared" si="124"/>
        <v>685.23892737949575</v>
      </c>
      <c r="L739" s="51">
        <f t="shared" si="125"/>
        <v>1059540.5696557651</v>
      </c>
      <c r="M739" s="51"/>
      <c r="N739" s="203">
        <f t="shared" si="121"/>
        <v>1059540.5696557651</v>
      </c>
      <c r="O739" s="34"/>
      <c r="Q739" s="205"/>
      <c r="R739" s="205"/>
    </row>
    <row r="740" spans="1:18" s="32" customFormat="1" x14ac:dyDescent="0.25">
      <c r="A740" s="36"/>
      <c r="B740" s="52" t="s">
        <v>512</v>
      </c>
      <c r="C740" s="36">
        <v>4</v>
      </c>
      <c r="D740" s="56">
        <v>27.158000000000001</v>
      </c>
      <c r="E740" s="84">
        <v>1691</v>
      </c>
      <c r="F740" s="151">
        <v>315621.2</v>
      </c>
      <c r="G740" s="42">
        <v>100</v>
      </c>
      <c r="H740" s="51">
        <f t="shared" si="126"/>
        <v>315621.2</v>
      </c>
      <c r="I740" s="51">
        <f t="shared" si="122"/>
        <v>0</v>
      </c>
      <c r="J740" s="51">
        <f t="shared" si="123"/>
        <v>186.64766410408043</v>
      </c>
      <c r="K740" s="51">
        <f t="shared" si="124"/>
        <v>712.72142794607407</v>
      </c>
      <c r="L740" s="51">
        <f t="shared" si="125"/>
        <v>1151965.3541435746</v>
      </c>
      <c r="M740" s="51"/>
      <c r="N740" s="203">
        <f t="shared" si="121"/>
        <v>1151965.3541435746</v>
      </c>
      <c r="O740" s="34"/>
      <c r="Q740" s="205"/>
      <c r="R740" s="205"/>
    </row>
    <row r="741" spans="1:18" s="32" customFormat="1" x14ac:dyDescent="0.25">
      <c r="A741" s="36"/>
      <c r="B741" s="52" t="s">
        <v>513</v>
      </c>
      <c r="C741" s="36">
        <v>4</v>
      </c>
      <c r="D741" s="56">
        <v>12.5047</v>
      </c>
      <c r="E741" s="84">
        <v>558</v>
      </c>
      <c r="F741" s="151">
        <v>183477.8</v>
      </c>
      <c r="G741" s="42">
        <v>100</v>
      </c>
      <c r="H741" s="51">
        <f t="shared" si="126"/>
        <v>183477.8</v>
      </c>
      <c r="I741" s="51">
        <f t="shared" si="122"/>
        <v>0</v>
      </c>
      <c r="J741" s="51">
        <f t="shared" si="123"/>
        <v>328.81326164874548</v>
      </c>
      <c r="K741" s="51">
        <f t="shared" si="124"/>
        <v>570.55583040140891</v>
      </c>
      <c r="L741" s="51">
        <f t="shared" si="125"/>
        <v>794712.15613762208</v>
      </c>
      <c r="M741" s="51"/>
      <c r="N741" s="203">
        <f t="shared" si="121"/>
        <v>794712.15613762208</v>
      </c>
      <c r="O741" s="34"/>
      <c r="Q741" s="205"/>
      <c r="R741" s="205"/>
    </row>
    <row r="742" spans="1:18" s="32" customFormat="1" x14ac:dyDescent="0.25">
      <c r="A742" s="36"/>
      <c r="B742" s="52" t="s">
        <v>514</v>
      </c>
      <c r="C742" s="36">
        <v>4</v>
      </c>
      <c r="D742" s="56">
        <v>20.348699999999997</v>
      </c>
      <c r="E742" s="84">
        <v>1069</v>
      </c>
      <c r="F742" s="151">
        <v>562411.1</v>
      </c>
      <c r="G742" s="42">
        <v>100</v>
      </c>
      <c r="H742" s="51">
        <f t="shared" si="126"/>
        <v>562411.1</v>
      </c>
      <c r="I742" s="51">
        <f t="shared" si="122"/>
        <v>0</v>
      </c>
      <c r="J742" s="51">
        <f t="shared" si="123"/>
        <v>526.1095416276894</v>
      </c>
      <c r="K742" s="51">
        <f t="shared" si="124"/>
        <v>373.25955042246505</v>
      </c>
      <c r="L742" s="51">
        <f t="shared" si="125"/>
        <v>646138.80821823305</v>
      </c>
      <c r="M742" s="51"/>
      <c r="N742" s="203">
        <f t="shared" si="121"/>
        <v>646138.80821823305</v>
      </c>
      <c r="O742" s="34"/>
      <c r="Q742" s="205"/>
      <c r="R742" s="205"/>
    </row>
    <row r="743" spans="1:18" s="32" customFormat="1" x14ac:dyDescent="0.25">
      <c r="A743" s="36"/>
      <c r="B743" s="52" t="s">
        <v>863</v>
      </c>
      <c r="C743" s="36">
        <v>3</v>
      </c>
      <c r="D743" s="56">
        <v>33.518300000000004</v>
      </c>
      <c r="E743" s="84">
        <v>13821</v>
      </c>
      <c r="F743" s="151">
        <v>25630233.600000001</v>
      </c>
      <c r="G743" s="42">
        <v>50</v>
      </c>
      <c r="H743" s="51">
        <f t="shared" si="126"/>
        <v>12815116.800000001</v>
      </c>
      <c r="I743" s="51">
        <f t="shared" si="122"/>
        <v>12815116.800000001</v>
      </c>
      <c r="J743" s="51">
        <f t="shared" si="123"/>
        <v>1854.4413284132843</v>
      </c>
      <c r="K743" s="51">
        <f t="shared" si="124"/>
        <v>-955.07223636312983</v>
      </c>
      <c r="L743" s="51">
        <f t="shared" si="125"/>
        <v>1786736.7486029419</v>
      </c>
      <c r="M743" s="51"/>
      <c r="N743" s="203">
        <f t="shared" si="121"/>
        <v>1786736.7486029419</v>
      </c>
      <c r="O743" s="34"/>
      <c r="Q743" s="205"/>
      <c r="R743" s="205"/>
    </row>
    <row r="744" spans="1:18" s="32" customFormat="1" x14ac:dyDescent="0.25">
      <c r="A744" s="36"/>
      <c r="B744" s="52" t="s">
        <v>515</v>
      </c>
      <c r="C744" s="36">
        <v>4</v>
      </c>
      <c r="D744" s="56">
        <v>46.443300000000001</v>
      </c>
      <c r="E744" s="84">
        <v>1378</v>
      </c>
      <c r="F744" s="151">
        <v>294849.3</v>
      </c>
      <c r="G744" s="42">
        <v>100</v>
      </c>
      <c r="H744" s="51">
        <f t="shared" si="126"/>
        <v>294849.3</v>
      </c>
      <c r="I744" s="51">
        <f t="shared" si="122"/>
        <v>0</v>
      </c>
      <c r="J744" s="51">
        <f t="shared" si="123"/>
        <v>213.96901306240929</v>
      </c>
      <c r="K744" s="51">
        <f t="shared" si="124"/>
        <v>685.40007898774513</v>
      </c>
      <c r="L744" s="51">
        <f t="shared" si="125"/>
        <v>1146205.0352887663</v>
      </c>
      <c r="M744" s="51"/>
      <c r="N744" s="203">
        <f t="shared" si="121"/>
        <v>1146205.0352887663</v>
      </c>
      <c r="O744" s="34"/>
      <c r="Q744" s="205"/>
      <c r="R744" s="205"/>
    </row>
    <row r="745" spans="1:18" s="32" customFormat="1" x14ac:dyDescent="0.25">
      <c r="A745" s="36"/>
      <c r="B745" s="52" t="s">
        <v>821</v>
      </c>
      <c r="C745" s="36">
        <v>4</v>
      </c>
      <c r="D745" s="56">
        <v>30.5336</v>
      </c>
      <c r="E745" s="84">
        <v>1986</v>
      </c>
      <c r="F745" s="151">
        <v>324438.40000000002</v>
      </c>
      <c r="G745" s="42">
        <v>100</v>
      </c>
      <c r="H745" s="51">
        <f t="shared" si="126"/>
        <v>324438.40000000002</v>
      </c>
      <c r="I745" s="51">
        <f t="shared" si="122"/>
        <v>0</v>
      </c>
      <c r="J745" s="51">
        <f t="shared" si="123"/>
        <v>163.36273917421954</v>
      </c>
      <c r="K745" s="51">
        <f t="shared" si="124"/>
        <v>736.00635287593491</v>
      </c>
      <c r="L745" s="51">
        <f t="shared" si="125"/>
        <v>1227017.3408902795</v>
      </c>
      <c r="M745" s="51"/>
      <c r="N745" s="203">
        <f t="shared" si="121"/>
        <v>1227017.3408902795</v>
      </c>
      <c r="O745" s="34"/>
      <c r="Q745" s="205"/>
      <c r="R745" s="205"/>
    </row>
    <row r="746" spans="1:18" s="32" customFormat="1" x14ac:dyDescent="0.25">
      <c r="A746" s="36"/>
      <c r="B746" s="52" t="s">
        <v>516</v>
      </c>
      <c r="C746" s="36">
        <v>4</v>
      </c>
      <c r="D746" s="56">
        <v>32.883499999999998</v>
      </c>
      <c r="E746" s="84">
        <v>1609</v>
      </c>
      <c r="F746" s="151">
        <v>386845.8</v>
      </c>
      <c r="G746" s="42">
        <v>100</v>
      </c>
      <c r="H746" s="51">
        <f t="shared" si="126"/>
        <v>386845.8</v>
      </c>
      <c r="I746" s="51">
        <f t="shared" si="122"/>
        <v>0</v>
      </c>
      <c r="J746" s="51">
        <f t="shared" si="123"/>
        <v>240.42622747047855</v>
      </c>
      <c r="K746" s="51">
        <f t="shared" si="124"/>
        <v>658.94286457967587</v>
      </c>
      <c r="L746" s="51">
        <f t="shared" si="125"/>
        <v>1096749.3340792579</v>
      </c>
      <c r="M746" s="51"/>
      <c r="N746" s="203">
        <f t="shared" si="121"/>
        <v>1096749.3340792579</v>
      </c>
      <c r="O746" s="34"/>
      <c r="Q746" s="205"/>
      <c r="R746" s="205"/>
    </row>
    <row r="747" spans="1:18" s="32" customFormat="1" x14ac:dyDescent="0.25">
      <c r="A747" s="36"/>
      <c r="B747" s="52" t="s">
        <v>822</v>
      </c>
      <c r="C747" s="36">
        <v>4</v>
      </c>
      <c r="D747" s="56">
        <v>39.14</v>
      </c>
      <c r="E747" s="84">
        <v>2699</v>
      </c>
      <c r="F747" s="151">
        <v>508065.1</v>
      </c>
      <c r="G747" s="42">
        <v>100</v>
      </c>
      <c r="H747" s="51">
        <f t="shared" si="126"/>
        <v>508065.1</v>
      </c>
      <c r="I747" s="51">
        <f t="shared" si="122"/>
        <v>0</v>
      </c>
      <c r="J747" s="51">
        <f t="shared" si="123"/>
        <v>188.24197851055945</v>
      </c>
      <c r="K747" s="51">
        <f t="shared" si="124"/>
        <v>711.12711353959503</v>
      </c>
      <c r="L747" s="51">
        <f t="shared" si="125"/>
        <v>1312482.6989990706</v>
      </c>
      <c r="M747" s="51"/>
      <c r="N747" s="203">
        <f t="shared" si="121"/>
        <v>1312482.6989990706</v>
      </c>
      <c r="O747" s="34"/>
      <c r="Q747" s="205"/>
      <c r="R747" s="205"/>
    </row>
    <row r="748" spans="1:18" s="32" customFormat="1" x14ac:dyDescent="0.25">
      <c r="A748" s="36"/>
      <c r="B748" s="52" t="s">
        <v>517</v>
      </c>
      <c r="C748" s="36">
        <v>4</v>
      </c>
      <c r="D748" s="56">
        <v>12.936300000000001</v>
      </c>
      <c r="E748" s="84">
        <v>745</v>
      </c>
      <c r="F748" s="151">
        <v>617100.6</v>
      </c>
      <c r="G748" s="42">
        <v>100</v>
      </c>
      <c r="H748" s="51">
        <f t="shared" si="126"/>
        <v>617100.6</v>
      </c>
      <c r="I748" s="51">
        <f t="shared" si="122"/>
        <v>0</v>
      </c>
      <c r="J748" s="51">
        <f t="shared" si="123"/>
        <v>828.32295302013415</v>
      </c>
      <c r="K748" s="51">
        <f t="shared" si="124"/>
        <v>71.046139030020299</v>
      </c>
      <c r="L748" s="51">
        <f t="shared" si="125"/>
        <v>219092.90748844738</v>
      </c>
      <c r="M748" s="51"/>
      <c r="N748" s="203">
        <f t="shared" si="121"/>
        <v>219092.90748844738</v>
      </c>
      <c r="O748" s="34"/>
      <c r="Q748" s="205"/>
      <c r="R748" s="205"/>
    </row>
    <row r="749" spans="1:18" s="32" customFormat="1" x14ac:dyDescent="0.25">
      <c r="A749" s="36"/>
      <c r="B749" s="4"/>
      <c r="C749" s="4"/>
      <c r="D749" s="56">
        <v>0</v>
      </c>
      <c r="E749" s="86"/>
      <c r="F749" s="33"/>
      <c r="G749" s="42"/>
      <c r="H749" s="43"/>
      <c r="I749" s="51"/>
      <c r="J749" s="51"/>
      <c r="K749" s="51"/>
      <c r="L749" s="51"/>
      <c r="M749" s="51"/>
      <c r="N749" s="203"/>
      <c r="O749" s="34"/>
      <c r="Q749" s="205"/>
      <c r="R749" s="205"/>
    </row>
    <row r="750" spans="1:18" s="32" customFormat="1" x14ac:dyDescent="0.25">
      <c r="A750" s="31" t="s">
        <v>518</v>
      </c>
      <c r="B750" s="44" t="s">
        <v>2</v>
      </c>
      <c r="C750" s="45"/>
      <c r="D750" s="3">
        <v>936.02920000000017</v>
      </c>
      <c r="E750" s="87">
        <f>E751</f>
        <v>60956</v>
      </c>
      <c r="F750" s="38"/>
      <c r="G750" s="42"/>
      <c r="H750" s="38">
        <f>H752</f>
        <v>4835160.5999999996</v>
      </c>
      <c r="I750" s="38">
        <f>I752</f>
        <v>-4835160.5999999996</v>
      </c>
      <c r="J750" s="51"/>
      <c r="K750" s="51"/>
      <c r="L750" s="51"/>
      <c r="M750" s="47">
        <f>M752</f>
        <v>34915146.400534146</v>
      </c>
      <c r="N750" s="201">
        <f t="shared" si="121"/>
        <v>34915146.400534146</v>
      </c>
      <c r="O750" s="34"/>
      <c r="Q750" s="205"/>
      <c r="R750" s="205"/>
    </row>
    <row r="751" spans="1:18" s="32" customFormat="1" x14ac:dyDescent="0.25">
      <c r="A751" s="31" t="s">
        <v>518</v>
      </c>
      <c r="B751" s="44" t="s">
        <v>3</v>
      </c>
      <c r="C751" s="45"/>
      <c r="D751" s="3">
        <v>936.02920000000017</v>
      </c>
      <c r="E751" s="87">
        <f>SUM(E753:E780)</f>
        <v>60956</v>
      </c>
      <c r="F751" s="38">
        <f>SUM(F753:F780)</f>
        <v>39841123.800000004</v>
      </c>
      <c r="G751" s="42"/>
      <c r="H751" s="38">
        <f>SUM(H753:H780)</f>
        <v>30170802.599999994</v>
      </c>
      <c r="I751" s="38">
        <f>SUM(I753:I780)</f>
        <v>9670321.1999999993</v>
      </c>
      <c r="J751" s="51"/>
      <c r="K751" s="51"/>
      <c r="L751" s="38">
        <f>SUM(L753:L780)</f>
        <v>27322195.161288105</v>
      </c>
      <c r="M751" s="51"/>
      <c r="N751" s="201">
        <f t="shared" si="121"/>
        <v>27322195.161288105</v>
      </c>
      <c r="O751" s="34"/>
      <c r="Q751" s="205"/>
      <c r="R751" s="205"/>
    </row>
    <row r="752" spans="1:18" s="32" customFormat="1" x14ac:dyDescent="0.25">
      <c r="A752" s="36"/>
      <c r="B752" s="52" t="s">
        <v>26</v>
      </c>
      <c r="C752" s="36">
        <v>2</v>
      </c>
      <c r="D752" s="56">
        <v>0</v>
      </c>
      <c r="E752" s="90"/>
      <c r="F752" s="51"/>
      <c r="G752" s="42">
        <v>25</v>
      </c>
      <c r="H752" s="51">
        <f>F773*G752/100</f>
        <v>4835160.5999999996</v>
      </c>
      <c r="I752" s="51">
        <f t="shared" si="122"/>
        <v>-4835160.5999999996</v>
      </c>
      <c r="J752" s="51"/>
      <c r="K752" s="51"/>
      <c r="L752" s="51"/>
      <c r="M752" s="51">
        <f>($L$7*$L$8*E750/$L$10)+($L$7*$L$9*D750/$L$11)</f>
        <v>34915146.400534146</v>
      </c>
      <c r="N752" s="203">
        <f t="shared" si="121"/>
        <v>34915146.400534146</v>
      </c>
      <c r="O752" s="34"/>
      <c r="Q752" s="205"/>
      <c r="R752" s="205"/>
    </row>
    <row r="753" spans="1:18" s="32" customFormat="1" x14ac:dyDescent="0.25">
      <c r="A753" s="36"/>
      <c r="B753" s="52" t="s">
        <v>519</v>
      </c>
      <c r="C753" s="36">
        <v>4</v>
      </c>
      <c r="D753" s="56">
        <v>24.559899999999999</v>
      </c>
      <c r="E753" s="84">
        <v>811</v>
      </c>
      <c r="F753" s="152">
        <v>794268.9</v>
      </c>
      <c r="G753" s="42">
        <v>100</v>
      </c>
      <c r="H753" s="51">
        <f>F753*G753/100</f>
        <v>794268.9</v>
      </c>
      <c r="I753" s="51">
        <f t="shared" si="122"/>
        <v>0</v>
      </c>
      <c r="J753" s="51">
        <f t="shared" ref="J753:J780" si="127">F753/E753</f>
        <v>979.36979038224422</v>
      </c>
      <c r="K753" s="51">
        <f t="shared" ref="K753:K780" si="128">$J$11*$J$19-J753</f>
        <v>-80.000698332089769</v>
      </c>
      <c r="L753" s="51">
        <f t="shared" ref="L753:L780" si="129">IF(K753&gt;0,$J$7*$J$8*(K753/$K$19),0)+$J$7*$J$9*(E753/$E$19)+$J$7*$J$10*(D753/$D$19)</f>
        <v>180933.06123706128</v>
      </c>
      <c r="M753" s="51"/>
      <c r="N753" s="203">
        <f t="shared" si="121"/>
        <v>180933.06123706128</v>
      </c>
      <c r="O753" s="34"/>
      <c r="Q753" s="205"/>
      <c r="R753" s="205"/>
    </row>
    <row r="754" spans="1:18" s="32" customFormat="1" x14ac:dyDescent="0.25">
      <c r="A754" s="36"/>
      <c r="B754" s="52" t="s">
        <v>520</v>
      </c>
      <c r="C754" s="36">
        <v>4</v>
      </c>
      <c r="D754" s="56">
        <v>24.404599999999999</v>
      </c>
      <c r="E754" s="84">
        <v>1699</v>
      </c>
      <c r="F754" s="152">
        <v>321873.40000000002</v>
      </c>
      <c r="G754" s="42">
        <v>100</v>
      </c>
      <c r="H754" s="51">
        <f t="shared" ref="H754:H780" si="130">F754*G754/100</f>
        <v>321873.40000000002</v>
      </c>
      <c r="I754" s="51">
        <f t="shared" si="122"/>
        <v>0</v>
      </c>
      <c r="J754" s="51">
        <f t="shared" si="127"/>
        <v>189.44873454973515</v>
      </c>
      <c r="K754" s="51">
        <f t="shared" si="128"/>
        <v>709.9203575004193</v>
      </c>
      <c r="L754" s="51">
        <f t="shared" si="129"/>
        <v>1140298.2576566178</v>
      </c>
      <c r="M754" s="51"/>
      <c r="N754" s="203">
        <f t="shared" si="121"/>
        <v>1140298.2576566178</v>
      </c>
      <c r="O754" s="34"/>
      <c r="Q754" s="205"/>
      <c r="R754" s="205"/>
    </row>
    <row r="755" spans="1:18" s="32" customFormat="1" x14ac:dyDescent="0.25">
      <c r="A755" s="36"/>
      <c r="B755" s="52" t="s">
        <v>823</v>
      </c>
      <c r="C755" s="36">
        <v>4</v>
      </c>
      <c r="D755" s="56">
        <v>26.257899999999999</v>
      </c>
      <c r="E755" s="84">
        <v>1585</v>
      </c>
      <c r="F755" s="152">
        <v>378177.5</v>
      </c>
      <c r="G755" s="42">
        <v>100</v>
      </c>
      <c r="H755" s="51">
        <f t="shared" si="130"/>
        <v>378177.5</v>
      </c>
      <c r="I755" s="51">
        <f t="shared" si="122"/>
        <v>0</v>
      </c>
      <c r="J755" s="51">
        <f t="shared" si="127"/>
        <v>238.59779179810727</v>
      </c>
      <c r="K755" s="51">
        <f t="shared" si="128"/>
        <v>660.77130025204724</v>
      </c>
      <c r="L755" s="51">
        <f t="shared" si="129"/>
        <v>1073724.1303320176</v>
      </c>
      <c r="M755" s="51"/>
      <c r="N755" s="203">
        <f t="shared" si="121"/>
        <v>1073724.1303320176</v>
      </c>
      <c r="O755" s="34"/>
      <c r="Q755" s="205"/>
      <c r="R755" s="205"/>
    </row>
    <row r="756" spans="1:18" s="32" customFormat="1" x14ac:dyDescent="0.25">
      <c r="A756" s="36"/>
      <c r="B756" s="52" t="s">
        <v>521</v>
      </c>
      <c r="C756" s="36">
        <v>4</v>
      </c>
      <c r="D756" s="56">
        <v>28.290900000000004</v>
      </c>
      <c r="E756" s="84">
        <v>1275</v>
      </c>
      <c r="F756" s="152">
        <v>297929.59999999998</v>
      </c>
      <c r="G756" s="42">
        <v>100</v>
      </c>
      <c r="H756" s="51">
        <f t="shared" si="130"/>
        <v>297929.59999999998</v>
      </c>
      <c r="I756" s="51">
        <f t="shared" si="122"/>
        <v>0</v>
      </c>
      <c r="J756" s="51">
        <f t="shared" si="127"/>
        <v>233.6702745098039</v>
      </c>
      <c r="K756" s="51">
        <f t="shared" si="128"/>
        <v>665.69881754035055</v>
      </c>
      <c r="L756" s="51">
        <f t="shared" si="129"/>
        <v>1048943.0577211236</v>
      </c>
      <c r="M756" s="51"/>
      <c r="N756" s="203">
        <f t="shared" si="121"/>
        <v>1048943.0577211236</v>
      </c>
      <c r="O756" s="34"/>
      <c r="Q756" s="205"/>
      <c r="R756" s="205"/>
    </row>
    <row r="757" spans="1:18" s="32" customFormat="1" x14ac:dyDescent="0.25">
      <c r="A757" s="36"/>
      <c r="B757" s="52" t="s">
        <v>824</v>
      </c>
      <c r="C757" s="36">
        <v>4</v>
      </c>
      <c r="D757" s="56">
        <v>58.626199999999997</v>
      </c>
      <c r="E757" s="84">
        <v>5452</v>
      </c>
      <c r="F757" s="152">
        <v>2975459.7</v>
      </c>
      <c r="G757" s="42">
        <v>100</v>
      </c>
      <c r="H757" s="51">
        <f t="shared" si="130"/>
        <v>2975459.7</v>
      </c>
      <c r="I757" s="51">
        <f t="shared" si="122"/>
        <v>0</v>
      </c>
      <c r="J757" s="51">
        <f t="shared" si="127"/>
        <v>545.75563096111523</v>
      </c>
      <c r="K757" s="51">
        <f t="shared" si="128"/>
        <v>353.61346108903922</v>
      </c>
      <c r="L757" s="51">
        <f t="shared" si="129"/>
        <v>1282285.6434167784</v>
      </c>
      <c r="M757" s="51"/>
      <c r="N757" s="203">
        <f t="shared" si="121"/>
        <v>1282285.6434167784</v>
      </c>
      <c r="O757" s="34"/>
      <c r="Q757" s="205"/>
      <c r="R757" s="205"/>
    </row>
    <row r="758" spans="1:18" s="32" customFormat="1" x14ac:dyDescent="0.25">
      <c r="A758" s="36"/>
      <c r="B758" s="52" t="s">
        <v>398</v>
      </c>
      <c r="C758" s="36">
        <v>4</v>
      </c>
      <c r="D758" s="56">
        <v>75.002099999999999</v>
      </c>
      <c r="E758" s="84">
        <v>3642</v>
      </c>
      <c r="F758" s="152">
        <v>3325158.8</v>
      </c>
      <c r="G758" s="42">
        <v>100</v>
      </c>
      <c r="H758" s="51">
        <f t="shared" si="130"/>
        <v>3325158.8</v>
      </c>
      <c r="I758" s="51">
        <f t="shared" si="122"/>
        <v>0</v>
      </c>
      <c r="J758" s="51">
        <f t="shared" si="127"/>
        <v>913.00351455244368</v>
      </c>
      <c r="K758" s="51">
        <f t="shared" si="128"/>
        <v>-13.634422502289226</v>
      </c>
      <c r="L758" s="51">
        <f t="shared" si="129"/>
        <v>693674.06430484215</v>
      </c>
      <c r="M758" s="51"/>
      <c r="N758" s="203">
        <f t="shared" si="121"/>
        <v>693674.06430484215</v>
      </c>
      <c r="O758" s="34"/>
      <c r="Q758" s="205"/>
      <c r="R758" s="205"/>
    </row>
    <row r="759" spans="1:18" s="32" customFormat="1" x14ac:dyDescent="0.25">
      <c r="A759" s="36"/>
      <c r="B759" s="52" t="s">
        <v>522</v>
      </c>
      <c r="C759" s="36">
        <v>4</v>
      </c>
      <c r="D759" s="56">
        <v>13.497699999999998</v>
      </c>
      <c r="E759" s="84">
        <v>828</v>
      </c>
      <c r="F759" s="152">
        <v>165866.29999999999</v>
      </c>
      <c r="G759" s="42">
        <v>100</v>
      </c>
      <c r="H759" s="51">
        <f t="shared" si="130"/>
        <v>165866.29999999999</v>
      </c>
      <c r="I759" s="51">
        <f t="shared" si="122"/>
        <v>0</v>
      </c>
      <c r="J759" s="51">
        <f t="shared" si="127"/>
        <v>200.32161835748792</v>
      </c>
      <c r="K759" s="51">
        <f t="shared" si="128"/>
        <v>699.04747369266647</v>
      </c>
      <c r="L759" s="51">
        <f t="shared" si="129"/>
        <v>985025.30452335696</v>
      </c>
      <c r="M759" s="51"/>
      <c r="N759" s="203">
        <f t="shared" si="121"/>
        <v>985025.30452335696</v>
      </c>
      <c r="O759" s="34"/>
      <c r="Q759" s="205"/>
      <c r="R759" s="205"/>
    </row>
    <row r="760" spans="1:18" s="32" customFormat="1" x14ac:dyDescent="0.25">
      <c r="A760" s="36"/>
      <c r="B760" s="52" t="s">
        <v>523</v>
      </c>
      <c r="C760" s="36">
        <v>4</v>
      </c>
      <c r="D760" s="56">
        <v>33.961999999999996</v>
      </c>
      <c r="E760" s="84">
        <v>1501</v>
      </c>
      <c r="F760" s="152">
        <v>472407</v>
      </c>
      <c r="G760" s="42">
        <v>100</v>
      </c>
      <c r="H760" s="51">
        <f t="shared" si="130"/>
        <v>472407</v>
      </c>
      <c r="I760" s="51">
        <f t="shared" si="122"/>
        <v>0</v>
      </c>
      <c r="J760" s="51">
        <f t="shared" si="127"/>
        <v>314.72818121252499</v>
      </c>
      <c r="K760" s="51">
        <f t="shared" si="128"/>
        <v>584.64091083762946</v>
      </c>
      <c r="L760" s="51">
        <f t="shared" si="129"/>
        <v>998093.45911066327</v>
      </c>
      <c r="M760" s="51"/>
      <c r="N760" s="203">
        <f t="shared" si="121"/>
        <v>998093.45911066327</v>
      </c>
      <c r="O760" s="34"/>
      <c r="Q760" s="205"/>
      <c r="R760" s="205"/>
    </row>
    <row r="761" spans="1:18" s="32" customFormat="1" x14ac:dyDescent="0.25">
      <c r="A761" s="36"/>
      <c r="B761" s="52" t="s">
        <v>524</v>
      </c>
      <c r="C761" s="36">
        <v>4</v>
      </c>
      <c r="D761" s="56">
        <v>19.2516</v>
      </c>
      <c r="E761" s="84">
        <v>1031</v>
      </c>
      <c r="F761" s="152">
        <v>248851</v>
      </c>
      <c r="G761" s="42">
        <v>100</v>
      </c>
      <c r="H761" s="51">
        <f t="shared" si="130"/>
        <v>248851</v>
      </c>
      <c r="I761" s="51">
        <f t="shared" si="122"/>
        <v>0</v>
      </c>
      <c r="J761" s="51">
        <f t="shared" si="127"/>
        <v>241.36857419980601</v>
      </c>
      <c r="K761" s="51">
        <f t="shared" si="128"/>
        <v>658.00051785034839</v>
      </c>
      <c r="L761" s="51">
        <f t="shared" si="129"/>
        <v>979706.90744781622</v>
      </c>
      <c r="M761" s="51"/>
      <c r="N761" s="203">
        <f t="shared" si="121"/>
        <v>979706.90744781622</v>
      </c>
      <c r="O761" s="34"/>
      <c r="Q761" s="205"/>
      <c r="R761" s="205"/>
    </row>
    <row r="762" spans="1:18" s="32" customFormat="1" x14ac:dyDescent="0.25">
      <c r="A762" s="36"/>
      <c r="B762" s="52" t="s">
        <v>297</v>
      </c>
      <c r="C762" s="36">
        <v>4</v>
      </c>
      <c r="D762" s="56">
        <v>32.711999999999996</v>
      </c>
      <c r="E762" s="84">
        <v>2080</v>
      </c>
      <c r="F762" s="152">
        <v>809269.6</v>
      </c>
      <c r="G762" s="42">
        <v>100</v>
      </c>
      <c r="H762" s="51">
        <f t="shared" si="130"/>
        <v>809269.6</v>
      </c>
      <c r="I762" s="51">
        <f t="shared" si="122"/>
        <v>0</v>
      </c>
      <c r="J762" s="51">
        <f t="shared" si="127"/>
        <v>389.07192307692304</v>
      </c>
      <c r="K762" s="51">
        <f t="shared" si="128"/>
        <v>510.29716897323141</v>
      </c>
      <c r="L762" s="51">
        <f t="shared" si="129"/>
        <v>974747.60659608676</v>
      </c>
      <c r="M762" s="51"/>
      <c r="N762" s="203">
        <f t="shared" si="121"/>
        <v>974747.60659608676</v>
      </c>
      <c r="O762" s="34"/>
      <c r="Q762" s="205"/>
      <c r="R762" s="205"/>
    </row>
    <row r="763" spans="1:18" s="32" customFormat="1" x14ac:dyDescent="0.25">
      <c r="A763" s="36"/>
      <c r="B763" s="52" t="s">
        <v>132</v>
      </c>
      <c r="C763" s="36">
        <v>4</v>
      </c>
      <c r="D763" s="56">
        <v>16.431900000000002</v>
      </c>
      <c r="E763" s="84">
        <v>756</v>
      </c>
      <c r="F763" s="152">
        <v>258653</v>
      </c>
      <c r="G763" s="42">
        <v>100</v>
      </c>
      <c r="H763" s="51">
        <f t="shared" si="130"/>
        <v>258653</v>
      </c>
      <c r="I763" s="51">
        <f t="shared" si="122"/>
        <v>0</v>
      </c>
      <c r="J763" s="51">
        <f t="shared" si="127"/>
        <v>342.13359788359787</v>
      </c>
      <c r="K763" s="51">
        <f t="shared" si="128"/>
        <v>557.23549416655658</v>
      </c>
      <c r="L763" s="51">
        <f t="shared" si="129"/>
        <v>815925.28943879041</v>
      </c>
      <c r="M763" s="51"/>
      <c r="N763" s="203">
        <f t="shared" si="121"/>
        <v>815925.28943879041</v>
      </c>
      <c r="O763" s="34"/>
      <c r="Q763" s="205"/>
      <c r="R763" s="205"/>
    </row>
    <row r="764" spans="1:18" s="32" customFormat="1" x14ac:dyDescent="0.25">
      <c r="A764" s="36"/>
      <c r="B764" s="52" t="s">
        <v>525</v>
      </c>
      <c r="C764" s="36">
        <v>4</v>
      </c>
      <c r="D764" s="56">
        <v>39.871500000000005</v>
      </c>
      <c r="E764" s="84">
        <v>1043</v>
      </c>
      <c r="F764" s="152">
        <v>466956.3</v>
      </c>
      <c r="G764" s="42">
        <v>100</v>
      </c>
      <c r="H764" s="51">
        <f t="shared" si="130"/>
        <v>466956.3</v>
      </c>
      <c r="I764" s="51">
        <f t="shared" si="122"/>
        <v>0</v>
      </c>
      <c r="J764" s="51">
        <f t="shared" si="127"/>
        <v>447.70498561840844</v>
      </c>
      <c r="K764" s="51">
        <f t="shared" si="128"/>
        <v>451.66410643174601</v>
      </c>
      <c r="L764" s="51">
        <f t="shared" si="129"/>
        <v>802873.15727821959</v>
      </c>
      <c r="M764" s="51"/>
      <c r="N764" s="203">
        <f t="shared" si="121"/>
        <v>802873.15727821959</v>
      </c>
      <c r="O764" s="34"/>
      <c r="Q764" s="205"/>
      <c r="R764" s="205"/>
    </row>
    <row r="765" spans="1:18" s="32" customFormat="1" x14ac:dyDescent="0.25">
      <c r="A765" s="36"/>
      <c r="B765" s="52" t="s">
        <v>70</v>
      </c>
      <c r="C765" s="36">
        <v>4</v>
      </c>
      <c r="D765" s="56">
        <v>61.625299999999996</v>
      </c>
      <c r="E765" s="84">
        <v>4107</v>
      </c>
      <c r="F765" s="152">
        <v>1029653.7</v>
      </c>
      <c r="G765" s="42">
        <v>100</v>
      </c>
      <c r="H765" s="51">
        <f t="shared" si="130"/>
        <v>1029653.7</v>
      </c>
      <c r="I765" s="51">
        <f t="shared" si="122"/>
        <v>0</v>
      </c>
      <c r="J765" s="51">
        <f t="shared" si="127"/>
        <v>250.70701241782322</v>
      </c>
      <c r="K765" s="51">
        <f t="shared" si="128"/>
        <v>648.66207963233126</v>
      </c>
      <c r="L765" s="51">
        <f t="shared" si="129"/>
        <v>1483734.5614089402</v>
      </c>
      <c r="M765" s="51"/>
      <c r="N765" s="203">
        <f t="shared" si="121"/>
        <v>1483734.5614089402</v>
      </c>
      <c r="O765" s="34"/>
      <c r="Q765" s="205"/>
      <c r="R765" s="205"/>
    </row>
    <row r="766" spans="1:18" s="32" customFormat="1" x14ac:dyDescent="0.25">
      <c r="A766" s="36"/>
      <c r="B766" s="52" t="s">
        <v>526</v>
      </c>
      <c r="C766" s="36">
        <v>4</v>
      </c>
      <c r="D766" s="56">
        <v>43.096600000000002</v>
      </c>
      <c r="E766" s="84">
        <v>2952</v>
      </c>
      <c r="F766" s="152">
        <v>849794.3</v>
      </c>
      <c r="G766" s="42">
        <v>100</v>
      </c>
      <c r="H766" s="51">
        <f t="shared" si="130"/>
        <v>849794.3</v>
      </c>
      <c r="I766" s="51">
        <f t="shared" si="122"/>
        <v>0</v>
      </c>
      <c r="J766" s="51">
        <f t="shared" si="127"/>
        <v>287.87069783197836</v>
      </c>
      <c r="K766" s="51">
        <f t="shared" si="128"/>
        <v>611.49839421817614</v>
      </c>
      <c r="L766" s="51">
        <f t="shared" si="129"/>
        <v>1236832.4770376487</v>
      </c>
      <c r="M766" s="51"/>
      <c r="N766" s="203">
        <f t="shared" si="121"/>
        <v>1236832.4770376487</v>
      </c>
      <c r="O766" s="34"/>
      <c r="Q766" s="205"/>
      <c r="R766" s="205"/>
    </row>
    <row r="767" spans="1:18" s="32" customFormat="1" x14ac:dyDescent="0.25">
      <c r="A767" s="36"/>
      <c r="B767" s="52" t="s">
        <v>527</v>
      </c>
      <c r="C767" s="36">
        <v>4</v>
      </c>
      <c r="D767" s="56">
        <v>19.396799999999999</v>
      </c>
      <c r="E767" s="84">
        <v>986</v>
      </c>
      <c r="F767" s="152">
        <v>269714.5</v>
      </c>
      <c r="G767" s="42">
        <v>100</v>
      </c>
      <c r="H767" s="51">
        <f t="shared" si="130"/>
        <v>269714.5</v>
      </c>
      <c r="I767" s="51">
        <f t="shared" si="122"/>
        <v>0</v>
      </c>
      <c r="J767" s="51">
        <f t="shared" si="127"/>
        <v>273.54411764705884</v>
      </c>
      <c r="K767" s="51">
        <f t="shared" si="128"/>
        <v>625.82497440309567</v>
      </c>
      <c r="L767" s="51">
        <f t="shared" si="129"/>
        <v>936115.45928975288</v>
      </c>
      <c r="M767" s="51"/>
      <c r="N767" s="203">
        <f t="shared" si="121"/>
        <v>936115.45928975288</v>
      </c>
      <c r="O767" s="34"/>
      <c r="Q767" s="205"/>
      <c r="R767" s="205"/>
    </row>
    <row r="768" spans="1:18" s="32" customFormat="1" x14ac:dyDescent="0.25">
      <c r="A768" s="36"/>
      <c r="B768" s="52" t="s">
        <v>528</v>
      </c>
      <c r="C768" s="36">
        <v>4</v>
      </c>
      <c r="D768" s="56">
        <v>14.632000000000001</v>
      </c>
      <c r="E768" s="84">
        <v>577</v>
      </c>
      <c r="F768" s="152">
        <v>231445.6</v>
      </c>
      <c r="G768" s="42">
        <v>100</v>
      </c>
      <c r="H768" s="51">
        <f t="shared" si="130"/>
        <v>231445.6</v>
      </c>
      <c r="I768" s="51">
        <f t="shared" si="122"/>
        <v>0</v>
      </c>
      <c r="J768" s="51">
        <f t="shared" si="127"/>
        <v>401.11889081455809</v>
      </c>
      <c r="K768" s="51">
        <f t="shared" si="128"/>
        <v>498.25020123559636</v>
      </c>
      <c r="L768" s="51">
        <f t="shared" si="129"/>
        <v>717366.16898675892</v>
      </c>
      <c r="M768" s="51"/>
      <c r="N768" s="203">
        <f t="shared" si="121"/>
        <v>717366.16898675892</v>
      </c>
      <c r="O768" s="34"/>
      <c r="Q768" s="205"/>
      <c r="R768" s="205"/>
    </row>
    <row r="769" spans="1:18" s="32" customFormat="1" x14ac:dyDescent="0.25">
      <c r="A769" s="36"/>
      <c r="B769" s="52" t="s">
        <v>529</v>
      </c>
      <c r="C769" s="36">
        <v>4</v>
      </c>
      <c r="D769" s="56">
        <v>26.194400000000002</v>
      </c>
      <c r="E769" s="84">
        <v>1113</v>
      </c>
      <c r="F769" s="152">
        <v>402293.1</v>
      </c>
      <c r="G769" s="42">
        <v>100</v>
      </c>
      <c r="H769" s="51">
        <f t="shared" si="130"/>
        <v>402293.1</v>
      </c>
      <c r="I769" s="51">
        <f t="shared" si="122"/>
        <v>0</v>
      </c>
      <c r="J769" s="51">
        <f t="shared" si="127"/>
        <v>361.44932614555256</v>
      </c>
      <c r="K769" s="51">
        <f t="shared" si="128"/>
        <v>537.91976590460195</v>
      </c>
      <c r="L769" s="51">
        <f t="shared" si="129"/>
        <v>868848.88598371053</v>
      </c>
      <c r="M769" s="51"/>
      <c r="N769" s="203">
        <f t="shared" si="121"/>
        <v>868848.88598371053</v>
      </c>
      <c r="O769" s="34"/>
      <c r="Q769" s="205"/>
      <c r="R769" s="205"/>
    </row>
    <row r="770" spans="1:18" s="32" customFormat="1" x14ac:dyDescent="0.25">
      <c r="A770" s="36"/>
      <c r="B770" s="52" t="s">
        <v>530</v>
      </c>
      <c r="C770" s="36">
        <v>4</v>
      </c>
      <c r="D770" s="56">
        <v>27.970300000000002</v>
      </c>
      <c r="E770" s="84">
        <v>1504</v>
      </c>
      <c r="F770" s="152">
        <v>443814.1</v>
      </c>
      <c r="G770" s="42">
        <v>100</v>
      </c>
      <c r="H770" s="51">
        <f t="shared" si="130"/>
        <v>443814.1</v>
      </c>
      <c r="I770" s="51">
        <f t="shared" si="122"/>
        <v>0</v>
      </c>
      <c r="J770" s="51">
        <f t="shared" si="127"/>
        <v>295.08916223404253</v>
      </c>
      <c r="K770" s="51">
        <f t="shared" si="128"/>
        <v>604.27992981611192</v>
      </c>
      <c r="L770" s="51">
        <f t="shared" si="129"/>
        <v>1001856.7752188474</v>
      </c>
      <c r="M770" s="51"/>
      <c r="N770" s="203">
        <f t="shared" ref="N770:N833" si="131">L770+M770</f>
        <v>1001856.7752188474</v>
      </c>
      <c r="O770" s="34"/>
      <c r="Q770" s="205"/>
      <c r="R770" s="205"/>
    </row>
    <row r="771" spans="1:18" s="32" customFormat="1" x14ac:dyDescent="0.25">
      <c r="A771" s="36"/>
      <c r="B771" s="52" t="s">
        <v>531</v>
      </c>
      <c r="C771" s="36">
        <v>4</v>
      </c>
      <c r="D771" s="56">
        <v>32.350300000000004</v>
      </c>
      <c r="E771" s="84">
        <v>1560</v>
      </c>
      <c r="F771" s="152">
        <v>431057.8</v>
      </c>
      <c r="G771" s="42">
        <v>100</v>
      </c>
      <c r="H771" s="51">
        <f t="shared" si="130"/>
        <v>431057.8</v>
      </c>
      <c r="I771" s="51">
        <f t="shared" si="122"/>
        <v>0</v>
      </c>
      <c r="J771" s="51">
        <f t="shared" si="127"/>
        <v>276.31910256410254</v>
      </c>
      <c r="K771" s="51">
        <f t="shared" si="128"/>
        <v>623.04998948605191</v>
      </c>
      <c r="L771" s="51">
        <f t="shared" si="129"/>
        <v>1045925.6241795202</v>
      </c>
      <c r="M771" s="51"/>
      <c r="N771" s="203">
        <f t="shared" si="131"/>
        <v>1045925.6241795202</v>
      </c>
      <c r="O771" s="34"/>
      <c r="Q771" s="205"/>
      <c r="R771" s="205"/>
    </row>
    <row r="772" spans="1:18" s="32" customFormat="1" x14ac:dyDescent="0.25">
      <c r="A772" s="36"/>
      <c r="B772" s="52" t="s">
        <v>532</v>
      </c>
      <c r="C772" s="36">
        <v>4</v>
      </c>
      <c r="D772" s="56">
        <v>49.196099999999994</v>
      </c>
      <c r="E772" s="84">
        <v>2932</v>
      </c>
      <c r="F772" s="152">
        <v>1407315.9</v>
      </c>
      <c r="G772" s="42">
        <v>100</v>
      </c>
      <c r="H772" s="51">
        <f t="shared" si="130"/>
        <v>1407315.9</v>
      </c>
      <c r="I772" s="51">
        <f t="shared" ref="I772:I835" si="132">F772-H772</f>
        <v>0</v>
      </c>
      <c r="J772" s="51">
        <f t="shared" si="127"/>
        <v>479.98495907230557</v>
      </c>
      <c r="K772" s="51">
        <f t="shared" si="128"/>
        <v>419.38413297784888</v>
      </c>
      <c r="L772" s="51">
        <f t="shared" si="129"/>
        <v>1024296.4948480973</v>
      </c>
      <c r="M772" s="51"/>
      <c r="N772" s="203">
        <f t="shared" si="131"/>
        <v>1024296.4948480973</v>
      </c>
      <c r="O772" s="34"/>
      <c r="Q772" s="205"/>
      <c r="R772" s="205"/>
    </row>
    <row r="773" spans="1:18" s="32" customFormat="1" x14ac:dyDescent="0.25">
      <c r="A773" s="36"/>
      <c r="B773" s="52" t="s">
        <v>868</v>
      </c>
      <c r="C773" s="36">
        <v>3</v>
      </c>
      <c r="D773" s="56">
        <v>52.1601</v>
      </c>
      <c r="E773" s="84">
        <v>11207</v>
      </c>
      <c r="F773" s="152">
        <v>19340642.399999999</v>
      </c>
      <c r="G773" s="42">
        <v>50</v>
      </c>
      <c r="H773" s="51">
        <f t="shared" si="130"/>
        <v>9670321.1999999993</v>
      </c>
      <c r="I773" s="51">
        <f t="shared" si="132"/>
        <v>9670321.1999999993</v>
      </c>
      <c r="J773" s="51">
        <f t="shared" si="127"/>
        <v>1725.7644686356739</v>
      </c>
      <c r="K773" s="51">
        <f t="shared" si="128"/>
        <v>-826.39537658551944</v>
      </c>
      <c r="L773" s="51">
        <f t="shared" si="129"/>
        <v>1532938.9878814071</v>
      </c>
      <c r="M773" s="51"/>
      <c r="N773" s="203">
        <f t="shared" si="131"/>
        <v>1532938.9878814071</v>
      </c>
      <c r="O773" s="34"/>
      <c r="Q773" s="205"/>
      <c r="R773" s="205"/>
    </row>
    <row r="774" spans="1:18" s="32" customFormat="1" x14ac:dyDescent="0.25">
      <c r="A774" s="36"/>
      <c r="B774" s="52" t="s">
        <v>533</v>
      </c>
      <c r="C774" s="36">
        <v>4</v>
      </c>
      <c r="D774" s="56">
        <v>25.946999999999999</v>
      </c>
      <c r="E774" s="84">
        <v>1800</v>
      </c>
      <c r="F774" s="152">
        <v>668091.4</v>
      </c>
      <c r="G774" s="42">
        <v>100</v>
      </c>
      <c r="H774" s="51">
        <f t="shared" si="130"/>
        <v>668091.4</v>
      </c>
      <c r="I774" s="51">
        <f t="shared" si="132"/>
        <v>0</v>
      </c>
      <c r="J774" s="51">
        <f t="shared" si="127"/>
        <v>371.16188888888888</v>
      </c>
      <c r="K774" s="51">
        <f t="shared" si="128"/>
        <v>528.20720316126562</v>
      </c>
      <c r="L774" s="51">
        <f t="shared" si="129"/>
        <v>939556.77457630855</v>
      </c>
      <c r="M774" s="51"/>
      <c r="N774" s="203">
        <f t="shared" si="131"/>
        <v>939556.77457630855</v>
      </c>
      <c r="O774" s="34"/>
      <c r="Q774" s="205"/>
      <c r="R774" s="205"/>
    </row>
    <row r="775" spans="1:18" s="32" customFormat="1" x14ac:dyDescent="0.25">
      <c r="A775" s="36"/>
      <c r="B775" s="52" t="s">
        <v>534</v>
      </c>
      <c r="C775" s="36">
        <v>4</v>
      </c>
      <c r="D775" s="56">
        <v>24.24</v>
      </c>
      <c r="E775" s="84">
        <v>1045</v>
      </c>
      <c r="F775" s="152">
        <v>400586.9</v>
      </c>
      <c r="G775" s="42">
        <v>100</v>
      </c>
      <c r="H775" s="51">
        <f t="shared" si="130"/>
        <v>400586.9</v>
      </c>
      <c r="I775" s="51">
        <f t="shared" si="132"/>
        <v>0</v>
      </c>
      <c r="J775" s="51">
        <f t="shared" si="127"/>
        <v>383.33674641148326</v>
      </c>
      <c r="K775" s="51">
        <f t="shared" si="128"/>
        <v>516.03234563867113</v>
      </c>
      <c r="L775" s="51">
        <f t="shared" si="129"/>
        <v>827752.95032402594</v>
      </c>
      <c r="M775" s="51"/>
      <c r="N775" s="203">
        <f t="shared" si="131"/>
        <v>827752.95032402594</v>
      </c>
      <c r="O775" s="34"/>
      <c r="Q775" s="205"/>
      <c r="R775" s="205"/>
    </row>
    <row r="776" spans="1:18" s="32" customFormat="1" x14ac:dyDescent="0.25">
      <c r="A776" s="36"/>
      <c r="B776" s="52" t="s">
        <v>826</v>
      </c>
      <c r="C776" s="36">
        <v>4</v>
      </c>
      <c r="D776" s="56">
        <v>16.225899999999999</v>
      </c>
      <c r="E776" s="84">
        <v>459</v>
      </c>
      <c r="F776" s="152">
        <v>80522.7</v>
      </c>
      <c r="G776" s="42">
        <v>100</v>
      </c>
      <c r="H776" s="51">
        <f t="shared" si="130"/>
        <v>80522.7</v>
      </c>
      <c r="I776" s="51">
        <f t="shared" si="132"/>
        <v>0</v>
      </c>
      <c r="J776" s="51">
        <f t="shared" si="127"/>
        <v>175.43071895424836</v>
      </c>
      <c r="K776" s="51">
        <f t="shared" si="128"/>
        <v>723.93837309590606</v>
      </c>
      <c r="L776" s="51">
        <f t="shared" si="129"/>
        <v>979408.47872747201</v>
      </c>
      <c r="M776" s="51"/>
      <c r="N776" s="203">
        <f t="shared" si="131"/>
        <v>979408.47872747201</v>
      </c>
      <c r="O776" s="34"/>
      <c r="Q776" s="205"/>
      <c r="R776" s="205"/>
    </row>
    <row r="777" spans="1:18" s="32" customFormat="1" x14ac:dyDescent="0.25">
      <c r="A777" s="36"/>
      <c r="B777" s="52" t="s">
        <v>535</v>
      </c>
      <c r="C777" s="36">
        <v>4</v>
      </c>
      <c r="D777" s="56">
        <v>31.949000000000002</v>
      </c>
      <c r="E777" s="84">
        <v>1479</v>
      </c>
      <c r="F777" s="152">
        <v>1087583.8</v>
      </c>
      <c r="G777" s="42">
        <v>100</v>
      </c>
      <c r="H777" s="51">
        <f t="shared" si="130"/>
        <v>1087583.8</v>
      </c>
      <c r="I777" s="51">
        <f t="shared" si="132"/>
        <v>0</v>
      </c>
      <c r="J777" s="51">
        <f t="shared" si="127"/>
        <v>735.35077755240025</v>
      </c>
      <c r="K777" s="51">
        <f t="shared" si="128"/>
        <v>164.0183144977542</v>
      </c>
      <c r="L777" s="51">
        <f t="shared" si="129"/>
        <v>483642.62608505844</v>
      </c>
      <c r="M777" s="51"/>
      <c r="N777" s="203">
        <f t="shared" si="131"/>
        <v>483642.62608505844</v>
      </c>
      <c r="O777" s="34"/>
      <c r="Q777" s="205"/>
      <c r="R777" s="205"/>
    </row>
    <row r="778" spans="1:18" s="32" customFormat="1" x14ac:dyDescent="0.25">
      <c r="A778" s="36"/>
      <c r="B778" s="52" t="s">
        <v>536</v>
      </c>
      <c r="C778" s="36">
        <v>4</v>
      </c>
      <c r="D778" s="56">
        <v>48.289499999999997</v>
      </c>
      <c r="E778" s="84">
        <v>2804</v>
      </c>
      <c r="F778" s="152">
        <v>806109.2</v>
      </c>
      <c r="G778" s="42">
        <v>100</v>
      </c>
      <c r="H778" s="51">
        <f t="shared" si="130"/>
        <v>806109.2</v>
      </c>
      <c r="I778" s="51">
        <f t="shared" si="132"/>
        <v>0</v>
      </c>
      <c r="J778" s="51">
        <f t="shared" si="127"/>
        <v>287.4854493580599</v>
      </c>
      <c r="K778" s="51">
        <f t="shared" si="128"/>
        <v>611.88364269209455</v>
      </c>
      <c r="L778" s="51">
        <f t="shared" si="129"/>
        <v>1236859.5750359111</v>
      </c>
      <c r="M778" s="51"/>
      <c r="N778" s="203">
        <f t="shared" si="131"/>
        <v>1236859.5750359111</v>
      </c>
      <c r="O778" s="34"/>
      <c r="Q778" s="205"/>
      <c r="R778" s="205"/>
    </row>
    <row r="779" spans="1:18" s="32" customFormat="1" x14ac:dyDescent="0.25">
      <c r="A779" s="36"/>
      <c r="B779" s="52" t="s">
        <v>414</v>
      </c>
      <c r="C779" s="36">
        <v>4</v>
      </c>
      <c r="D779" s="56">
        <v>24.758200000000002</v>
      </c>
      <c r="E779" s="84">
        <v>2036</v>
      </c>
      <c r="F779" s="152">
        <v>691233.7</v>
      </c>
      <c r="G779" s="42">
        <v>100</v>
      </c>
      <c r="H779" s="51">
        <f t="shared" si="130"/>
        <v>691233.7</v>
      </c>
      <c r="I779" s="51">
        <f t="shared" si="132"/>
        <v>0</v>
      </c>
      <c r="J779" s="51">
        <f t="shared" si="127"/>
        <v>339.50574656188604</v>
      </c>
      <c r="K779" s="51">
        <f t="shared" si="128"/>
        <v>559.86334548826835</v>
      </c>
      <c r="L779" s="51">
        <f t="shared" si="129"/>
        <v>1002141.8601968467</v>
      </c>
      <c r="M779" s="51"/>
      <c r="N779" s="203">
        <f t="shared" si="131"/>
        <v>1002141.8601968467</v>
      </c>
      <c r="O779" s="34"/>
      <c r="Q779" s="205"/>
      <c r="R779" s="205"/>
    </row>
    <row r="780" spans="1:18" s="32" customFormat="1" x14ac:dyDescent="0.25">
      <c r="A780" s="36"/>
      <c r="B780" s="52" t="s">
        <v>537</v>
      </c>
      <c r="C780" s="36">
        <v>4</v>
      </c>
      <c r="D780" s="56">
        <v>45.129399999999997</v>
      </c>
      <c r="E780" s="84">
        <v>2692</v>
      </c>
      <c r="F780" s="152">
        <v>1186393.6000000001</v>
      </c>
      <c r="G780" s="42">
        <v>100</v>
      </c>
      <c r="H780" s="51">
        <f t="shared" si="130"/>
        <v>1186393.6000000001</v>
      </c>
      <c r="I780" s="51">
        <f t="shared" si="132"/>
        <v>0</v>
      </c>
      <c r="J780" s="51">
        <f t="shared" si="127"/>
        <v>440.71084695393762</v>
      </c>
      <c r="K780" s="51">
        <f t="shared" si="128"/>
        <v>458.65824509621683</v>
      </c>
      <c r="L780" s="51">
        <f t="shared" si="129"/>
        <v>1028687.5224444247</v>
      </c>
      <c r="M780" s="51"/>
      <c r="N780" s="203">
        <f t="shared" si="131"/>
        <v>1028687.5224444247</v>
      </c>
      <c r="O780" s="34"/>
      <c r="Q780" s="205"/>
      <c r="R780" s="205"/>
    </row>
    <row r="781" spans="1:18" s="32" customFormat="1" x14ac:dyDescent="0.25">
      <c r="A781" s="36"/>
      <c r="B781" s="4"/>
      <c r="C781" s="4"/>
      <c r="D781" s="56">
        <v>0</v>
      </c>
      <c r="E781" s="86"/>
      <c r="F781" s="33"/>
      <c r="G781" s="42"/>
      <c r="H781" s="43"/>
      <c r="I781" s="51"/>
      <c r="J781" s="51"/>
      <c r="K781" s="51"/>
      <c r="L781" s="51"/>
      <c r="M781" s="51"/>
      <c r="N781" s="203"/>
      <c r="O781" s="34"/>
      <c r="Q781" s="205"/>
      <c r="R781" s="205"/>
    </row>
    <row r="782" spans="1:18" s="32" customFormat="1" x14ac:dyDescent="0.25">
      <c r="A782" s="31" t="s">
        <v>538</v>
      </c>
      <c r="B782" s="44" t="s">
        <v>2</v>
      </c>
      <c r="C782" s="45"/>
      <c r="D782" s="3">
        <v>1033.7047000000002</v>
      </c>
      <c r="E782" s="87">
        <f>E783</f>
        <v>81677</v>
      </c>
      <c r="F782" s="38"/>
      <c r="G782" s="42"/>
      <c r="H782" s="38">
        <f>H784</f>
        <v>4416784.7249999996</v>
      </c>
      <c r="I782" s="38">
        <f>I784</f>
        <v>-4416784.7249999996</v>
      </c>
      <c r="J782" s="51"/>
      <c r="K782" s="51"/>
      <c r="L782" s="51"/>
      <c r="M782" s="47">
        <f>M784</f>
        <v>43089990.803888083</v>
      </c>
      <c r="N782" s="201">
        <f t="shared" si="131"/>
        <v>43089990.803888083</v>
      </c>
      <c r="O782" s="34"/>
      <c r="Q782" s="205"/>
      <c r="R782" s="205"/>
    </row>
    <row r="783" spans="1:18" s="32" customFormat="1" x14ac:dyDescent="0.25">
      <c r="A783" s="31" t="s">
        <v>538</v>
      </c>
      <c r="B783" s="44" t="s">
        <v>3</v>
      </c>
      <c r="C783" s="45"/>
      <c r="D783" s="3">
        <v>1033.7047000000002</v>
      </c>
      <c r="E783" s="87">
        <f>SUM(E785:E810)</f>
        <v>81677</v>
      </c>
      <c r="F783" s="38">
        <f>SUM(F785:F810)</f>
        <v>37891149.699999996</v>
      </c>
      <c r="G783" s="42"/>
      <c r="H783" s="38">
        <f>SUM(H785:H810)</f>
        <v>29057580.249999996</v>
      </c>
      <c r="I783" s="38">
        <f>SUM(I785:I810)</f>
        <v>8833569.4499999993</v>
      </c>
      <c r="J783" s="51"/>
      <c r="K783" s="51"/>
      <c r="L783" s="38">
        <f>SUM(L785:L810)</f>
        <v>31710423.06343032</v>
      </c>
      <c r="M783" s="51"/>
      <c r="N783" s="201">
        <f t="shared" si="131"/>
        <v>31710423.06343032</v>
      </c>
      <c r="O783" s="34"/>
      <c r="Q783" s="205"/>
      <c r="R783" s="205"/>
    </row>
    <row r="784" spans="1:18" s="32" customFormat="1" x14ac:dyDescent="0.25">
      <c r="A784" s="36"/>
      <c r="B784" s="52" t="s">
        <v>26</v>
      </c>
      <c r="C784" s="36">
        <v>2</v>
      </c>
      <c r="D784" s="56">
        <v>0</v>
      </c>
      <c r="E784" s="90"/>
      <c r="F784" s="51"/>
      <c r="G784" s="42">
        <v>25</v>
      </c>
      <c r="H784" s="51">
        <f>F807*G784/100</f>
        <v>4416784.7249999996</v>
      </c>
      <c r="I784" s="51">
        <f t="shared" si="132"/>
        <v>-4416784.7249999996</v>
      </c>
      <c r="J784" s="51"/>
      <c r="K784" s="51"/>
      <c r="L784" s="51"/>
      <c r="M784" s="51">
        <f>($L$7*$L$8*E782/$L$10)+($L$7*$L$9*D782/$L$11)</f>
        <v>43089990.803888083</v>
      </c>
      <c r="N784" s="203">
        <f t="shared" si="131"/>
        <v>43089990.803888083</v>
      </c>
      <c r="O784" s="34"/>
      <c r="Q784" s="205"/>
      <c r="R784" s="205"/>
    </row>
    <row r="785" spans="1:18" s="32" customFormat="1" x14ac:dyDescent="0.25">
      <c r="A785" s="36"/>
      <c r="B785" s="52" t="s">
        <v>539</v>
      </c>
      <c r="C785" s="36">
        <v>4</v>
      </c>
      <c r="D785" s="56">
        <v>68.235900000000001</v>
      </c>
      <c r="E785" s="84">
        <v>5608</v>
      </c>
      <c r="F785" s="153">
        <v>1550738.4</v>
      </c>
      <c r="G785" s="42">
        <v>100</v>
      </c>
      <c r="H785" s="51">
        <f>F785*G785/100</f>
        <v>1550738.4</v>
      </c>
      <c r="I785" s="51">
        <f t="shared" si="132"/>
        <v>0</v>
      </c>
      <c r="J785" s="51">
        <f t="shared" ref="J785:J810" si="133">F785/E785</f>
        <v>276.52253922967191</v>
      </c>
      <c r="K785" s="51">
        <f t="shared" ref="K785:K810" si="134">$J$11*$J$19-J785</f>
        <v>622.84655282048254</v>
      </c>
      <c r="L785" s="51">
        <f t="shared" ref="L785:L810" si="135">IF(K785&gt;0,$J$7*$J$8*(K785/$K$19),0)+$J$7*$J$9*(E785/$E$19)+$J$7*$J$10*(D785/$D$19)</f>
        <v>1656788.5141628671</v>
      </c>
      <c r="M785" s="51"/>
      <c r="N785" s="203">
        <f t="shared" si="131"/>
        <v>1656788.5141628671</v>
      </c>
      <c r="O785" s="34"/>
      <c r="Q785" s="205"/>
      <c r="R785" s="205"/>
    </row>
    <row r="786" spans="1:18" s="32" customFormat="1" x14ac:dyDescent="0.25">
      <c r="A786" s="36"/>
      <c r="B786" s="52" t="s">
        <v>540</v>
      </c>
      <c r="C786" s="36">
        <v>4</v>
      </c>
      <c r="D786" s="56">
        <v>23.710999999999999</v>
      </c>
      <c r="E786" s="84">
        <v>2331</v>
      </c>
      <c r="F786" s="153">
        <v>544353</v>
      </c>
      <c r="G786" s="42">
        <v>100</v>
      </c>
      <c r="H786" s="51">
        <f t="shared" ref="H786:H810" si="136">F786*G786/100</f>
        <v>544353</v>
      </c>
      <c r="I786" s="51">
        <f t="shared" si="132"/>
        <v>0</v>
      </c>
      <c r="J786" s="51">
        <f t="shared" si="133"/>
        <v>233.52767052767052</v>
      </c>
      <c r="K786" s="51">
        <f t="shared" si="134"/>
        <v>665.84142152248387</v>
      </c>
      <c r="L786" s="51">
        <f t="shared" si="135"/>
        <v>1161581.5256712381</v>
      </c>
      <c r="M786" s="51"/>
      <c r="N786" s="203">
        <f t="shared" si="131"/>
        <v>1161581.5256712381</v>
      </c>
      <c r="O786" s="34"/>
      <c r="Q786" s="205"/>
      <c r="R786" s="205"/>
    </row>
    <row r="787" spans="1:18" s="32" customFormat="1" x14ac:dyDescent="0.25">
      <c r="A787" s="36"/>
      <c r="B787" s="52" t="s">
        <v>541</v>
      </c>
      <c r="C787" s="36">
        <v>4</v>
      </c>
      <c r="D787" s="56">
        <v>30.564899999999998</v>
      </c>
      <c r="E787" s="84">
        <v>1777</v>
      </c>
      <c r="F787" s="153">
        <v>564415</v>
      </c>
      <c r="G787" s="42">
        <v>100</v>
      </c>
      <c r="H787" s="51">
        <f t="shared" si="136"/>
        <v>564415</v>
      </c>
      <c r="I787" s="51">
        <f t="shared" si="132"/>
        <v>0</v>
      </c>
      <c r="J787" s="51">
        <f t="shared" si="133"/>
        <v>317.62239729881821</v>
      </c>
      <c r="K787" s="51">
        <f t="shared" si="134"/>
        <v>581.74669475133624</v>
      </c>
      <c r="L787" s="51">
        <f t="shared" si="135"/>
        <v>1016603.985846405</v>
      </c>
      <c r="M787" s="51"/>
      <c r="N787" s="203">
        <f t="shared" si="131"/>
        <v>1016603.985846405</v>
      </c>
      <c r="O787" s="34"/>
      <c r="Q787" s="205"/>
      <c r="R787" s="205"/>
    </row>
    <row r="788" spans="1:18" s="32" customFormat="1" x14ac:dyDescent="0.25">
      <c r="A788" s="36"/>
      <c r="B788" s="52" t="s">
        <v>542</v>
      </c>
      <c r="C788" s="36">
        <v>4</v>
      </c>
      <c r="D788" s="56">
        <v>44.598300000000002</v>
      </c>
      <c r="E788" s="84">
        <v>3237</v>
      </c>
      <c r="F788" s="153">
        <v>947837</v>
      </c>
      <c r="G788" s="42">
        <v>100</v>
      </c>
      <c r="H788" s="51">
        <f t="shared" si="136"/>
        <v>947837</v>
      </c>
      <c r="I788" s="51">
        <f t="shared" si="132"/>
        <v>0</v>
      </c>
      <c r="J788" s="51">
        <f t="shared" si="133"/>
        <v>292.8134074760581</v>
      </c>
      <c r="K788" s="51">
        <f t="shared" si="134"/>
        <v>606.5556845740964</v>
      </c>
      <c r="L788" s="51">
        <f t="shared" si="135"/>
        <v>1270471.8087923366</v>
      </c>
      <c r="M788" s="51"/>
      <c r="N788" s="203">
        <f t="shared" si="131"/>
        <v>1270471.8087923366</v>
      </c>
      <c r="O788" s="34"/>
      <c r="Q788" s="205"/>
      <c r="R788" s="205"/>
    </row>
    <row r="789" spans="1:18" s="32" customFormat="1" x14ac:dyDescent="0.25">
      <c r="A789" s="36"/>
      <c r="B789" s="52" t="s">
        <v>543</v>
      </c>
      <c r="C789" s="36">
        <v>4</v>
      </c>
      <c r="D789" s="56">
        <v>2.4043999999999999</v>
      </c>
      <c r="E789" s="84">
        <v>3020</v>
      </c>
      <c r="F789" s="153">
        <v>2242705</v>
      </c>
      <c r="G789" s="42">
        <v>100</v>
      </c>
      <c r="H789" s="51">
        <f t="shared" si="136"/>
        <v>2242705</v>
      </c>
      <c r="I789" s="51">
        <f t="shared" si="132"/>
        <v>0</v>
      </c>
      <c r="J789" s="51">
        <f t="shared" si="133"/>
        <v>742.61754966887418</v>
      </c>
      <c r="K789" s="51">
        <f t="shared" si="134"/>
        <v>156.75154238128027</v>
      </c>
      <c r="L789" s="51">
        <f t="shared" si="135"/>
        <v>562046.70332467451</v>
      </c>
      <c r="M789" s="51"/>
      <c r="N789" s="203">
        <f t="shared" si="131"/>
        <v>562046.70332467451</v>
      </c>
      <c r="O789" s="34"/>
      <c r="Q789" s="205"/>
      <c r="R789" s="205"/>
    </row>
    <row r="790" spans="1:18" s="32" customFormat="1" x14ac:dyDescent="0.25">
      <c r="A790" s="36"/>
      <c r="B790" s="52" t="s">
        <v>544</v>
      </c>
      <c r="C790" s="36">
        <v>4</v>
      </c>
      <c r="D790" s="56">
        <v>28.414400000000001</v>
      </c>
      <c r="E790" s="84">
        <v>1278</v>
      </c>
      <c r="F790" s="153">
        <v>217864.9</v>
      </c>
      <c r="G790" s="42">
        <v>100</v>
      </c>
      <c r="H790" s="51">
        <f t="shared" si="136"/>
        <v>217864.9</v>
      </c>
      <c r="I790" s="51">
        <f t="shared" si="132"/>
        <v>0</v>
      </c>
      <c r="J790" s="51">
        <f t="shared" si="133"/>
        <v>170.47331768388105</v>
      </c>
      <c r="K790" s="51">
        <f t="shared" si="134"/>
        <v>728.89577436627337</v>
      </c>
      <c r="L790" s="51">
        <f t="shared" si="135"/>
        <v>1125597.7071525101</v>
      </c>
      <c r="M790" s="51"/>
      <c r="N790" s="203">
        <f t="shared" si="131"/>
        <v>1125597.7071525101</v>
      </c>
      <c r="O790" s="34"/>
      <c r="Q790" s="205"/>
      <c r="R790" s="205"/>
    </row>
    <row r="791" spans="1:18" s="32" customFormat="1" x14ac:dyDescent="0.25">
      <c r="A791" s="36"/>
      <c r="B791" s="52" t="s">
        <v>545</v>
      </c>
      <c r="C791" s="36">
        <v>4</v>
      </c>
      <c r="D791" s="56">
        <v>84.373400000000004</v>
      </c>
      <c r="E791" s="84">
        <v>5265</v>
      </c>
      <c r="F791" s="153">
        <v>1837251.4</v>
      </c>
      <c r="G791" s="42">
        <v>100</v>
      </c>
      <c r="H791" s="51">
        <f t="shared" si="136"/>
        <v>1837251.4</v>
      </c>
      <c r="I791" s="51">
        <f t="shared" si="132"/>
        <v>0</v>
      </c>
      <c r="J791" s="51">
        <f t="shared" si="133"/>
        <v>348.95563152896483</v>
      </c>
      <c r="K791" s="51">
        <f t="shared" si="134"/>
        <v>550.41346052118956</v>
      </c>
      <c r="L791" s="51">
        <f t="shared" si="135"/>
        <v>1582631.7231834331</v>
      </c>
      <c r="M791" s="51"/>
      <c r="N791" s="203">
        <f t="shared" si="131"/>
        <v>1582631.7231834331</v>
      </c>
      <c r="O791" s="34"/>
      <c r="Q791" s="205"/>
      <c r="R791" s="205"/>
    </row>
    <row r="792" spans="1:18" s="32" customFormat="1" x14ac:dyDescent="0.25">
      <c r="A792" s="36"/>
      <c r="B792" s="52" t="s">
        <v>546</v>
      </c>
      <c r="C792" s="36">
        <v>4</v>
      </c>
      <c r="D792" s="56">
        <v>23.024000000000001</v>
      </c>
      <c r="E792" s="84">
        <v>1184</v>
      </c>
      <c r="F792" s="153">
        <v>264813.59999999998</v>
      </c>
      <c r="G792" s="42">
        <v>100</v>
      </c>
      <c r="H792" s="51">
        <f t="shared" si="136"/>
        <v>264813.59999999998</v>
      </c>
      <c r="I792" s="51">
        <f t="shared" si="132"/>
        <v>0</v>
      </c>
      <c r="J792" s="51">
        <f t="shared" si="133"/>
        <v>223.66013513513511</v>
      </c>
      <c r="K792" s="51">
        <f t="shared" si="134"/>
        <v>675.70895691501937</v>
      </c>
      <c r="L792" s="51">
        <f t="shared" si="135"/>
        <v>1032202.4807343449</v>
      </c>
      <c r="M792" s="51"/>
      <c r="N792" s="203">
        <f t="shared" si="131"/>
        <v>1032202.4807343449</v>
      </c>
      <c r="O792" s="34"/>
      <c r="Q792" s="205"/>
      <c r="R792" s="205"/>
    </row>
    <row r="793" spans="1:18" s="32" customFormat="1" x14ac:dyDescent="0.25">
      <c r="A793" s="36"/>
      <c r="B793" s="52" t="s">
        <v>547</v>
      </c>
      <c r="C793" s="36">
        <v>4</v>
      </c>
      <c r="D793" s="56">
        <v>45.585900000000009</v>
      </c>
      <c r="E793" s="84">
        <v>2782</v>
      </c>
      <c r="F793" s="153">
        <v>864795</v>
      </c>
      <c r="G793" s="42">
        <v>100</v>
      </c>
      <c r="H793" s="51">
        <f t="shared" si="136"/>
        <v>864795</v>
      </c>
      <c r="I793" s="51">
        <f t="shared" si="132"/>
        <v>0</v>
      </c>
      <c r="J793" s="51">
        <f t="shared" si="133"/>
        <v>310.85370237239397</v>
      </c>
      <c r="K793" s="51">
        <f t="shared" si="134"/>
        <v>588.51538967776048</v>
      </c>
      <c r="L793" s="51">
        <f t="shared" si="135"/>
        <v>1197033.5869154804</v>
      </c>
      <c r="M793" s="51"/>
      <c r="N793" s="203">
        <f t="shared" si="131"/>
        <v>1197033.5869154804</v>
      </c>
      <c r="O793" s="34"/>
      <c r="Q793" s="205"/>
      <c r="R793" s="205"/>
    </row>
    <row r="794" spans="1:18" s="32" customFormat="1" x14ac:dyDescent="0.25">
      <c r="A794" s="36"/>
      <c r="B794" s="52" t="s">
        <v>548</v>
      </c>
      <c r="C794" s="36">
        <v>4</v>
      </c>
      <c r="D794" s="56">
        <v>48.709899999999998</v>
      </c>
      <c r="E794" s="84">
        <v>2552</v>
      </c>
      <c r="F794" s="153">
        <v>798780.6</v>
      </c>
      <c r="G794" s="42">
        <v>100</v>
      </c>
      <c r="H794" s="51">
        <f t="shared" si="136"/>
        <v>798780.6</v>
      </c>
      <c r="I794" s="51">
        <f t="shared" si="132"/>
        <v>0</v>
      </c>
      <c r="J794" s="51">
        <f t="shared" si="133"/>
        <v>313.001802507837</v>
      </c>
      <c r="K794" s="51">
        <f t="shared" si="134"/>
        <v>586.36728954231739</v>
      </c>
      <c r="L794" s="51">
        <f t="shared" si="135"/>
        <v>1177120.446300257</v>
      </c>
      <c r="M794" s="51"/>
      <c r="N794" s="203">
        <f t="shared" si="131"/>
        <v>1177120.446300257</v>
      </c>
      <c r="O794" s="34"/>
      <c r="Q794" s="205"/>
      <c r="R794" s="205"/>
    </row>
    <row r="795" spans="1:18" s="32" customFormat="1" x14ac:dyDescent="0.25">
      <c r="A795" s="36"/>
      <c r="B795" s="52" t="s">
        <v>549</v>
      </c>
      <c r="C795" s="36">
        <v>4</v>
      </c>
      <c r="D795" s="56">
        <v>26.36</v>
      </c>
      <c r="E795" s="84">
        <v>1652</v>
      </c>
      <c r="F795" s="153">
        <v>387807.7</v>
      </c>
      <c r="G795" s="42">
        <v>100</v>
      </c>
      <c r="H795" s="51">
        <f t="shared" si="136"/>
        <v>387807.7</v>
      </c>
      <c r="I795" s="51">
        <f t="shared" si="132"/>
        <v>0</v>
      </c>
      <c r="J795" s="51">
        <f t="shared" si="133"/>
        <v>234.75042372881356</v>
      </c>
      <c r="K795" s="51">
        <f t="shared" si="134"/>
        <v>664.61866832134092</v>
      </c>
      <c r="L795" s="51">
        <f t="shared" si="135"/>
        <v>1086801.534001973</v>
      </c>
      <c r="M795" s="51"/>
      <c r="N795" s="203">
        <f t="shared" si="131"/>
        <v>1086801.534001973</v>
      </c>
      <c r="O795" s="34"/>
      <c r="Q795" s="205"/>
      <c r="R795" s="205"/>
    </row>
    <row r="796" spans="1:18" s="32" customFormat="1" x14ac:dyDescent="0.25">
      <c r="A796" s="36"/>
      <c r="B796" s="52" t="s">
        <v>550</v>
      </c>
      <c r="C796" s="36">
        <v>4</v>
      </c>
      <c r="D796" s="56">
        <v>39.213899999999995</v>
      </c>
      <c r="E796" s="84">
        <v>1807</v>
      </c>
      <c r="F796" s="153">
        <v>596340.1</v>
      </c>
      <c r="G796" s="42">
        <v>100</v>
      </c>
      <c r="H796" s="51">
        <f t="shared" si="136"/>
        <v>596340.1</v>
      </c>
      <c r="I796" s="51">
        <f t="shared" si="132"/>
        <v>0</v>
      </c>
      <c r="J796" s="51">
        <f t="shared" si="133"/>
        <v>330.01665744327613</v>
      </c>
      <c r="K796" s="51">
        <f t="shared" si="134"/>
        <v>569.35243460687832</v>
      </c>
      <c r="L796" s="51">
        <f t="shared" si="135"/>
        <v>1034484.7761083066</v>
      </c>
      <c r="M796" s="51"/>
      <c r="N796" s="203">
        <f t="shared" si="131"/>
        <v>1034484.7761083066</v>
      </c>
      <c r="O796" s="34"/>
      <c r="Q796" s="205"/>
      <c r="R796" s="205"/>
    </row>
    <row r="797" spans="1:18" s="32" customFormat="1" x14ac:dyDescent="0.25">
      <c r="A797" s="36"/>
      <c r="B797" s="52" t="s">
        <v>551</v>
      </c>
      <c r="C797" s="36">
        <v>4</v>
      </c>
      <c r="D797" s="56">
        <v>36.037700000000001</v>
      </c>
      <c r="E797" s="84">
        <v>1636</v>
      </c>
      <c r="F797" s="153">
        <v>570529.69999999995</v>
      </c>
      <c r="G797" s="42">
        <v>100</v>
      </c>
      <c r="H797" s="51">
        <f t="shared" si="136"/>
        <v>570529.69999999995</v>
      </c>
      <c r="I797" s="51">
        <f t="shared" si="132"/>
        <v>0</v>
      </c>
      <c r="J797" s="51">
        <f t="shared" si="133"/>
        <v>348.73453545232269</v>
      </c>
      <c r="K797" s="51">
        <f t="shared" si="134"/>
        <v>550.63455659783176</v>
      </c>
      <c r="L797" s="51">
        <f t="shared" si="135"/>
        <v>980605.17752635281</v>
      </c>
      <c r="M797" s="51"/>
      <c r="N797" s="203">
        <f t="shared" si="131"/>
        <v>980605.17752635281</v>
      </c>
      <c r="O797" s="34"/>
      <c r="Q797" s="205"/>
      <c r="R797" s="205"/>
    </row>
    <row r="798" spans="1:18" s="32" customFormat="1" x14ac:dyDescent="0.25">
      <c r="A798" s="36"/>
      <c r="B798" s="52" t="s">
        <v>552</v>
      </c>
      <c r="C798" s="36">
        <v>4</v>
      </c>
      <c r="D798" s="56">
        <v>42.591999999999999</v>
      </c>
      <c r="E798" s="84">
        <v>2920</v>
      </c>
      <c r="F798" s="153">
        <v>959860.4</v>
      </c>
      <c r="G798" s="42">
        <v>100</v>
      </c>
      <c r="H798" s="51">
        <f t="shared" si="136"/>
        <v>959860.4</v>
      </c>
      <c r="I798" s="51">
        <f t="shared" si="132"/>
        <v>0</v>
      </c>
      <c r="J798" s="51">
        <f t="shared" si="133"/>
        <v>328.71931506849313</v>
      </c>
      <c r="K798" s="51">
        <f t="shared" si="134"/>
        <v>570.64977698166126</v>
      </c>
      <c r="L798" s="51">
        <f t="shared" si="135"/>
        <v>1182213.9941933735</v>
      </c>
      <c r="M798" s="51"/>
      <c r="N798" s="203">
        <f t="shared" si="131"/>
        <v>1182213.9941933735</v>
      </c>
      <c r="O798" s="34"/>
      <c r="Q798" s="205"/>
      <c r="R798" s="205"/>
    </row>
    <row r="799" spans="1:18" s="32" customFormat="1" x14ac:dyDescent="0.25">
      <c r="A799" s="36"/>
      <c r="B799" s="52" t="s">
        <v>553</v>
      </c>
      <c r="C799" s="36">
        <v>4</v>
      </c>
      <c r="D799" s="56">
        <v>34.957999999999998</v>
      </c>
      <c r="E799" s="84">
        <v>2251</v>
      </c>
      <c r="F799" s="153">
        <v>351611.4</v>
      </c>
      <c r="G799" s="42">
        <v>100</v>
      </c>
      <c r="H799" s="51">
        <f t="shared" si="136"/>
        <v>351611.4</v>
      </c>
      <c r="I799" s="51">
        <f t="shared" si="132"/>
        <v>0</v>
      </c>
      <c r="J799" s="51">
        <f t="shared" si="133"/>
        <v>156.20231008440695</v>
      </c>
      <c r="K799" s="51">
        <f t="shared" si="134"/>
        <v>743.16678196574753</v>
      </c>
      <c r="L799" s="51">
        <f t="shared" si="135"/>
        <v>1282608.857583741</v>
      </c>
      <c r="M799" s="51"/>
      <c r="N799" s="203">
        <f t="shared" si="131"/>
        <v>1282608.857583741</v>
      </c>
      <c r="O799" s="34"/>
      <c r="Q799" s="205"/>
      <c r="R799" s="205"/>
    </row>
    <row r="800" spans="1:18" s="32" customFormat="1" x14ac:dyDescent="0.25">
      <c r="A800" s="36"/>
      <c r="B800" s="52" t="s">
        <v>827</v>
      </c>
      <c r="C800" s="36">
        <v>4</v>
      </c>
      <c r="D800" s="56">
        <v>35.174499999999995</v>
      </c>
      <c r="E800" s="84">
        <v>2377</v>
      </c>
      <c r="F800" s="153">
        <v>886505.9</v>
      </c>
      <c r="G800" s="42">
        <v>100</v>
      </c>
      <c r="H800" s="51">
        <f t="shared" si="136"/>
        <v>886505.9</v>
      </c>
      <c r="I800" s="51">
        <f t="shared" si="132"/>
        <v>0</v>
      </c>
      <c r="J800" s="51">
        <f t="shared" si="133"/>
        <v>372.9515776188473</v>
      </c>
      <c r="K800" s="51">
        <f t="shared" si="134"/>
        <v>526.41751443130715</v>
      </c>
      <c r="L800" s="51">
        <f t="shared" si="135"/>
        <v>1038364.7332926558</v>
      </c>
      <c r="M800" s="51"/>
      <c r="N800" s="203">
        <f t="shared" si="131"/>
        <v>1038364.7332926558</v>
      </c>
      <c r="O800" s="34"/>
      <c r="Q800" s="205"/>
      <c r="R800" s="205"/>
    </row>
    <row r="801" spans="1:18" s="32" customFormat="1" x14ac:dyDescent="0.25">
      <c r="A801" s="36"/>
      <c r="B801" s="52" t="s">
        <v>554</v>
      </c>
      <c r="C801" s="36">
        <v>4</v>
      </c>
      <c r="D801" s="56">
        <v>48.100899999999996</v>
      </c>
      <c r="E801" s="84">
        <v>2506</v>
      </c>
      <c r="F801" s="153">
        <v>518554.1</v>
      </c>
      <c r="G801" s="42">
        <v>100</v>
      </c>
      <c r="H801" s="51">
        <f t="shared" si="136"/>
        <v>518554.1</v>
      </c>
      <c r="I801" s="51">
        <f t="shared" si="132"/>
        <v>0</v>
      </c>
      <c r="J801" s="51">
        <f t="shared" si="133"/>
        <v>206.92501995211492</v>
      </c>
      <c r="K801" s="51">
        <f t="shared" si="134"/>
        <v>692.44407209803956</v>
      </c>
      <c r="L801" s="51">
        <f t="shared" si="135"/>
        <v>1296856.0911379107</v>
      </c>
      <c r="M801" s="51"/>
      <c r="N801" s="203">
        <f t="shared" si="131"/>
        <v>1296856.0911379107</v>
      </c>
      <c r="O801" s="34"/>
      <c r="Q801" s="205"/>
      <c r="R801" s="205"/>
    </row>
    <row r="802" spans="1:18" s="32" customFormat="1" x14ac:dyDescent="0.25">
      <c r="A802" s="36"/>
      <c r="B802" s="52" t="s">
        <v>555</v>
      </c>
      <c r="C802" s="36">
        <v>4</v>
      </c>
      <c r="D802" s="56">
        <v>32.626199999999997</v>
      </c>
      <c r="E802" s="84">
        <v>1764</v>
      </c>
      <c r="F802" s="153">
        <v>279768.40000000002</v>
      </c>
      <c r="G802" s="42">
        <v>100</v>
      </c>
      <c r="H802" s="51">
        <f t="shared" si="136"/>
        <v>279768.40000000002</v>
      </c>
      <c r="I802" s="51">
        <f t="shared" si="132"/>
        <v>0</v>
      </c>
      <c r="J802" s="51">
        <f t="shared" si="133"/>
        <v>158.59886621315195</v>
      </c>
      <c r="K802" s="51">
        <f t="shared" si="134"/>
        <v>740.7702258370025</v>
      </c>
      <c r="L802" s="51">
        <f t="shared" si="135"/>
        <v>1212898.144023905</v>
      </c>
      <c r="M802" s="51"/>
      <c r="N802" s="203">
        <f t="shared" si="131"/>
        <v>1212898.144023905</v>
      </c>
      <c r="O802" s="34"/>
      <c r="Q802" s="205"/>
      <c r="R802" s="205"/>
    </row>
    <row r="803" spans="1:18" s="32" customFormat="1" x14ac:dyDescent="0.25">
      <c r="A803" s="36"/>
      <c r="B803" s="52" t="s">
        <v>301</v>
      </c>
      <c r="C803" s="36">
        <v>4</v>
      </c>
      <c r="D803" s="56">
        <v>23.6755</v>
      </c>
      <c r="E803" s="84">
        <v>724</v>
      </c>
      <c r="F803" s="153">
        <v>267802.2</v>
      </c>
      <c r="G803" s="42">
        <v>100</v>
      </c>
      <c r="H803" s="51">
        <f t="shared" si="136"/>
        <v>267802.2</v>
      </c>
      <c r="I803" s="51">
        <f t="shared" si="132"/>
        <v>0</v>
      </c>
      <c r="J803" s="51">
        <f t="shared" si="133"/>
        <v>369.89254143646411</v>
      </c>
      <c r="K803" s="51">
        <f t="shared" si="134"/>
        <v>529.47655061369028</v>
      </c>
      <c r="L803" s="51">
        <f t="shared" si="135"/>
        <v>803117.04826295329</v>
      </c>
      <c r="M803" s="51"/>
      <c r="N803" s="203">
        <f t="shared" si="131"/>
        <v>803117.04826295329</v>
      </c>
      <c r="O803" s="34"/>
      <c r="Q803" s="205"/>
      <c r="R803" s="205"/>
    </row>
    <row r="804" spans="1:18" s="32" customFormat="1" x14ac:dyDescent="0.25">
      <c r="A804" s="36"/>
      <c r="B804" s="52" t="s">
        <v>556</v>
      </c>
      <c r="C804" s="36">
        <v>4</v>
      </c>
      <c r="D804" s="56">
        <v>47.437800000000003</v>
      </c>
      <c r="E804" s="84">
        <v>5752</v>
      </c>
      <c r="F804" s="153">
        <v>1730311.5</v>
      </c>
      <c r="G804" s="42">
        <v>100</v>
      </c>
      <c r="H804" s="51">
        <f t="shared" si="136"/>
        <v>1730311.5</v>
      </c>
      <c r="I804" s="51">
        <f t="shared" si="132"/>
        <v>0</v>
      </c>
      <c r="J804" s="51">
        <f t="shared" si="133"/>
        <v>300.8191063977747</v>
      </c>
      <c r="K804" s="51">
        <f t="shared" si="134"/>
        <v>598.54998565237975</v>
      </c>
      <c r="L804" s="51">
        <f t="shared" si="135"/>
        <v>1575013.1120837121</v>
      </c>
      <c r="M804" s="51"/>
      <c r="N804" s="203">
        <f t="shared" si="131"/>
        <v>1575013.1120837121</v>
      </c>
      <c r="O804" s="34"/>
      <c r="Q804" s="205"/>
      <c r="R804" s="205"/>
    </row>
    <row r="805" spans="1:18" s="32" customFormat="1" x14ac:dyDescent="0.25">
      <c r="A805" s="36"/>
      <c r="B805" s="52" t="s">
        <v>557</v>
      </c>
      <c r="C805" s="36">
        <v>4</v>
      </c>
      <c r="D805" s="56">
        <v>51.628</v>
      </c>
      <c r="E805" s="84">
        <v>3358</v>
      </c>
      <c r="F805" s="153">
        <v>703680.8</v>
      </c>
      <c r="G805" s="42">
        <v>100</v>
      </c>
      <c r="H805" s="51">
        <f t="shared" si="136"/>
        <v>703680.8</v>
      </c>
      <c r="I805" s="51">
        <f t="shared" si="132"/>
        <v>0</v>
      </c>
      <c r="J805" s="51">
        <f t="shared" si="133"/>
        <v>209.55354377605718</v>
      </c>
      <c r="K805" s="51">
        <f t="shared" si="134"/>
        <v>689.8155482740973</v>
      </c>
      <c r="L805" s="51">
        <f t="shared" si="135"/>
        <v>1408764.0937209632</v>
      </c>
      <c r="M805" s="51"/>
      <c r="N805" s="203">
        <f t="shared" si="131"/>
        <v>1408764.0937209632</v>
      </c>
      <c r="O805" s="34"/>
      <c r="Q805" s="205"/>
      <c r="R805" s="205"/>
    </row>
    <row r="806" spans="1:18" s="32" customFormat="1" x14ac:dyDescent="0.25">
      <c r="A806" s="36"/>
      <c r="B806" s="52" t="s">
        <v>558</v>
      </c>
      <c r="C806" s="36">
        <v>4</v>
      </c>
      <c r="D806" s="56">
        <v>40.825899999999997</v>
      </c>
      <c r="E806" s="84">
        <v>5354</v>
      </c>
      <c r="F806" s="153">
        <v>1311861.2</v>
      </c>
      <c r="G806" s="42">
        <v>100</v>
      </c>
      <c r="H806" s="51">
        <f t="shared" si="136"/>
        <v>1311861.2</v>
      </c>
      <c r="I806" s="51">
        <f t="shared" si="132"/>
        <v>0</v>
      </c>
      <c r="J806" s="51">
        <f t="shared" si="133"/>
        <v>245.02450504295854</v>
      </c>
      <c r="K806" s="51">
        <f t="shared" si="134"/>
        <v>654.34458700719597</v>
      </c>
      <c r="L806" s="51">
        <f t="shared" si="135"/>
        <v>1571531.8713033455</v>
      </c>
      <c r="M806" s="51"/>
      <c r="N806" s="203">
        <f t="shared" si="131"/>
        <v>1571531.8713033455</v>
      </c>
      <c r="O806" s="34"/>
      <c r="Q806" s="205"/>
      <c r="R806" s="205"/>
    </row>
    <row r="807" spans="1:18" s="32" customFormat="1" x14ac:dyDescent="0.25">
      <c r="A807" s="36"/>
      <c r="B807" s="52" t="s">
        <v>867</v>
      </c>
      <c r="C807" s="36">
        <v>3</v>
      </c>
      <c r="D807" s="56">
        <v>82.852499999999992</v>
      </c>
      <c r="E807" s="84">
        <v>13260</v>
      </c>
      <c r="F807" s="153">
        <v>17667138.899999999</v>
      </c>
      <c r="G807" s="42">
        <v>50</v>
      </c>
      <c r="H807" s="51">
        <f t="shared" si="136"/>
        <v>8833569.4499999993</v>
      </c>
      <c r="I807" s="51">
        <f t="shared" si="132"/>
        <v>8833569.4499999993</v>
      </c>
      <c r="J807" s="51">
        <f t="shared" si="133"/>
        <v>1332.3634162895926</v>
      </c>
      <c r="K807" s="51">
        <f t="shared" si="134"/>
        <v>-432.99432423943813</v>
      </c>
      <c r="L807" s="51">
        <f t="shared" si="135"/>
        <v>1884943.0928346426</v>
      </c>
      <c r="M807" s="51"/>
      <c r="N807" s="203">
        <f t="shared" si="131"/>
        <v>1884943.0928346426</v>
      </c>
      <c r="O807" s="34"/>
      <c r="Q807" s="205"/>
      <c r="R807" s="205"/>
    </row>
    <row r="808" spans="1:18" s="32" customFormat="1" x14ac:dyDescent="0.25">
      <c r="A808" s="36"/>
      <c r="B808" s="52" t="s">
        <v>559</v>
      </c>
      <c r="C808" s="36">
        <v>4</v>
      </c>
      <c r="D808" s="56">
        <v>39.7181</v>
      </c>
      <c r="E808" s="84">
        <v>5147</v>
      </c>
      <c r="F808" s="153">
        <v>1217334</v>
      </c>
      <c r="G808" s="42">
        <v>100</v>
      </c>
      <c r="H808" s="51">
        <f t="shared" si="136"/>
        <v>1217334</v>
      </c>
      <c r="I808" s="51">
        <f t="shared" si="132"/>
        <v>0</v>
      </c>
      <c r="J808" s="51">
        <f t="shared" si="133"/>
        <v>236.51330872352827</v>
      </c>
      <c r="K808" s="51">
        <f t="shared" si="134"/>
        <v>662.85578332662612</v>
      </c>
      <c r="L808" s="51">
        <f t="shared" si="135"/>
        <v>1552950.0467056646</v>
      </c>
      <c r="M808" s="51"/>
      <c r="N808" s="203">
        <f t="shared" si="131"/>
        <v>1552950.0467056646</v>
      </c>
      <c r="O808" s="34"/>
      <c r="Q808" s="205"/>
      <c r="R808" s="205"/>
    </row>
    <row r="809" spans="1:18" s="32" customFormat="1" x14ac:dyDescent="0.25">
      <c r="A809" s="36"/>
      <c r="B809" s="52" t="s">
        <v>828</v>
      </c>
      <c r="C809" s="36">
        <v>4</v>
      </c>
      <c r="D809" s="56">
        <v>28.17</v>
      </c>
      <c r="E809" s="84">
        <v>1522</v>
      </c>
      <c r="F809" s="153">
        <v>523798.6</v>
      </c>
      <c r="G809" s="42">
        <v>100</v>
      </c>
      <c r="H809" s="51">
        <f t="shared" si="136"/>
        <v>523798.6</v>
      </c>
      <c r="I809" s="51">
        <f t="shared" si="132"/>
        <v>0</v>
      </c>
      <c r="J809" s="51">
        <f t="shared" si="133"/>
        <v>344.15151116951381</v>
      </c>
      <c r="K809" s="51">
        <f t="shared" si="134"/>
        <v>555.21758088064064</v>
      </c>
      <c r="L809" s="51">
        <f t="shared" si="135"/>
        <v>945804.16565418907</v>
      </c>
      <c r="M809" s="51"/>
      <c r="N809" s="203">
        <f t="shared" si="131"/>
        <v>945804.16565418907</v>
      </c>
      <c r="O809" s="34"/>
      <c r="Q809" s="205"/>
      <c r="R809" s="205"/>
    </row>
    <row r="810" spans="1:18" s="32" customFormat="1" x14ac:dyDescent="0.25">
      <c r="A810" s="36"/>
      <c r="B810" s="52" t="s">
        <v>829</v>
      </c>
      <c r="C810" s="36">
        <v>4</v>
      </c>
      <c r="D810" s="56">
        <v>24.711599999999997</v>
      </c>
      <c r="E810" s="84">
        <v>613</v>
      </c>
      <c r="F810" s="153">
        <v>84690.9</v>
      </c>
      <c r="G810" s="42">
        <v>100</v>
      </c>
      <c r="H810" s="51">
        <f t="shared" si="136"/>
        <v>84690.9</v>
      </c>
      <c r="I810" s="51">
        <f t="shared" si="132"/>
        <v>0</v>
      </c>
      <c r="J810" s="51">
        <f t="shared" si="133"/>
        <v>138.15807504078302</v>
      </c>
      <c r="K810" s="51">
        <f t="shared" si="134"/>
        <v>761.2110170093714</v>
      </c>
      <c r="L810" s="51">
        <f t="shared" si="135"/>
        <v>1071387.8429130844</v>
      </c>
      <c r="M810" s="51"/>
      <c r="N810" s="203">
        <f t="shared" si="131"/>
        <v>1071387.8429130844</v>
      </c>
      <c r="O810" s="34"/>
      <c r="Q810" s="205"/>
      <c r="R810" s="205"/>
    </row>
    <row r="811" spans="1:18" s="32" customFormat="1" x14ac:dyDescent="0.25">
      <c r="A811" s="36"/>
      <c r="B811" s="4"/>
      <c r="C811" s="4"/>
      <c r="D811" s="56">
        <v>0</v>
      </c>
      <c r="E811" s="86"/>
      <c r="F811" s="33"/>
      <c r="G811" s="42"/>
      <c r="H811" s="43"/>
      <c r="I811" s="51"/>
      <c r="J811" s="51"/>
      <c r="K811" s="51"/>
      <c r="L811" s="51"/>
      <c r="M811" s="51"/>
      <c r="N811" s="203"/>
      <c r="O811" s="34"/>
      <c r="Q811" s="205"/>
      <c r="R811" s="205"/>
    </row>
    <row r="812" spans="1:18" s="32" customFormat="1" x14ac:dyDescent="0.25">
      <c r="A812" s="31" t="s">
        <v>560</v>
      </c>
      <c r="B812" s="44" t="s">
        <v>2</v>
      </c>
      <c r="C812" s="45"/>
      <c r="D812" s="3">
        <v>1042.992</v>
      </c>
      <c r="E812" s="87">
        <f>E813</f>
        <v>90983</v>
      </c>
      <c r="F812" s="38"/>
      <c r="G812" s="42"/>
      <c r="H812" s="38">
        <f>H814</f>
        <v>11168786.25</v>
      </c>
      <c r="I812" s="38">
        <f>I814</f>
        <v>-11168786.25</v>
      </c>
      <c r="J812" s="51"/>
      <c r="K812" s="51"/>
      <c r="L812" s="51"/>
      <c r="M812" s="47">
        <f>M814</f>
        <v>46182117.744610637</v>
      </c>
      <c r="N812" s="201">
        <f t="shared" si="131"/>
        <v>46182117.744610637</v>
      </c>
      <c r="O812" s="34"/>
      <c r="Q812" s="205"/>
      <c r="R812" s="205"/>
    </row>
    <row r="813" spans="1:18" s="32" customFormat="1" x14ac:dyDescent="0.25">
      <c r="A813" s="31" t="s">
        <v>560</v>
      </c>
      <c r="B813" s="44" t="s">
        <v>3</v>
      </c>
      <c r="C813" s="45"/>
      <c r="D813" s="3">
        <v>1042.992</v>
      </c>
      <c r="E813" s="87">
        <f>SUM(E815:E849)</f>
        <v>90983</v>
      </c>
      <c r="F813" s="38">
        <f>SUM(F815:F849)</f>
        <v>62322381.999999978</v>
      </c>
      <c r="G813" s="42"/>
      <c r="H813" s="38">
        <f>SUM(H815:H849)</f>
        <v>39984809.499999978</v>
      </c>
      <c r="I813" s="38">
        <f>SUM(I815:I849)</f>
        <v>22337572.5</v>
      </c>
      <c r="J813" s="51"/>
      <c r="K813" s="51"/>
      <c r="L813" s="38">
        <f>SUM(L815:L849)</f>
        <v>38734737.831545591</v>
      </c>
      <c r="M813" s="51"/>
      <c r="N813" s="201">
        <f t="shared" si="131"/>
        <v>38734737.831545591</v>
      </c>
      <c r="O813" s="34"/>
      <c r="Q813" s="205"/>
      <c r="R813" s="205"/>
    </row>
    <row r="814" spans="1:18" s="32" customFormat="1" x14ac:dyDescent="0.25">
      <c r="A814" s="36"/>
      <c r="B814" s="52" t="s">
        <v>26</v>
      </c>
      <c r="C814" s="36">
        <v>2</v>
      </c>
      <c r="D814" s="56">
        <v>0</v>
      </c>
      <c r="E814" s="90"/>
      <c r="F814" s="51"/>
      <c r="G814" s="42">
        <v>25</v>
      </c>
      <c r="H814" s="51">
        <f>F839*G814/100</f>
        <v>11168786.25</v>
      </c>
      <c r="I814" s="51">
        <f t="shared" si="132"/>
        <v>-11168786.25</v>
      </c>
      <c r="J814" s="51"/>
      <c r="K814" s="51"/>
      <c r="L814" s="51"/>
      <c r="M814" s="51">
        <f>($L$7*$L$8*E812/$L$10)+($L$7*$L$9*D812/$L$11)</f>
        <v>46182117.744610637</v>
      </c>
      <c r="N814" s="203">
        <f t="shared" si="131"/>
        <v>46182117.744610637</v>
      </c>
      <c r="O814" s="34"/>
      <c r="Q814" s="205"/>
      <c r="R814" s="205"/>
    </row>
    <row r="815" spans="1:18" s="32" customFormat="1" x14ac:dyDescent="0.25">
      <c r="A815" s="36"/>
      <c r="B815" s="52" t="s">
        <v>830</v>
      </c>
      <c r="C815" s="36">
        <v>4</v>
      </c>
      <c r="D815" s="56">
        <v>25.906500000000001</v>
      </c>
      <c r="E815" s="84">
        <v>757</v>
      </c>
      <c r="F815" s="154">
        <v>217624.4</v>
      </c>
      <c r="G815" s="42">
        <v>100</v>
      </c>
      <c r="H815" s="51">
        <f>F815*G815/100</f>
        <v>217624.4</v>
      </c>
      <c r="I815" s="51">
        <f t="shared" si="132"/>
        <v>0</v>
      </c>
      <c r="J815" s="51">
        <f t="shared" ref="J815:J849" si="137">F815/E815</f>
        <v>287.48269484808452</v>
      </c>
      <c r="K815" s="51">
        <f t="shared" ref="K815:K849" si="138">$J$11*$J$19-J815</f>
        <v>611.88639720206993</v>
      </c>
      <c r="L815" s="51">
        <f t="shared" ref="L815:L849" si="139">IF(K815&gt;0,$J$7*$J$8*(K815/$K$19),0)+$J$7*$J$9*(E815/$E$19)+$J$7*$J$10*(D815/$D$19)</f>
        <v>913570.00001927931</v>
      </c>
      <c r="M815" s="51"/>
      <c r="N815" s="203">
        <f t="shared" si="131"/>
        <v>913570.00001927931</v>
      </c>
      <c r="O815" s="34"/>
      <c r="Q815" s="205"/>
      <c r="R815" s="205"/>
    </row>
    <row r="816" spans="1:18" s="32" customFormat="1" x14ac:dyDescent="0.25">
      <c r="A816" s="36"/>
      <c r="B816" s="52" t="s">
        <v>561</v>
      </c>
      <c r="C816" s="36">
        <v>4</v>
      </c>
      <c r="D816" s="56">
        <v>48.301099999999991</v>
      </c>
      <c r="E816" s="84">
        <v>2866</v>
      </c>
      <c r="F816" s="154">
        <v>1734250.6</v>
      </c>
      <c r="G816" s="42">
        <v>100</v>
      </c>
      <c r="H816" s="51">
        <f t="shared" ref="H816:H849" si="140">F816*G816/100</f>
        <v>1734250.6</v>
      </c>
      <c r="I816" s="51">
        <f t="shared" si="132"/>
        <v>0</v>
      </c>
      <c r="J816" s="51">
        <f t="shared" si="137"/>
        <v>605.11186322400556</v>
      </c>
      <c r="K816" s="51">
        <f t="shared" si="138"/>
        <v>294.25722882614889</v>
      </c>
      <c r="L816" s="51">
        <f t="shared" si="139"/>
        <v>863059.47812868236</v>
      </c>
      <c r="M816" s="51"/>
      <c r="N816" s="203">
        <f t="shared" si="131"/>
        <v>863059.47812868236</v>
      </c>
      <c r="O816" s="34"/>
      <c r="Q816" s="205"/>
      <c r="R816" s="205"/>
    </row>
    <row r="817" spans="1:18" s="32" customFormat="1" x14ac:dyDescent="0.25">
      <c r="A817" s="36"/>
      <c r="B817" s="52" t="s">
        <v>562</v>
      </c>
      <c r="C817" s="36">
        <v>4</v>
      </c>
      <c r="D817" s="56">
        <v>31.988000000000003</v>
      </c>
      <c r="E817" s="84">
        <v>1946</v>
      </c>
      <c r="F817" s="154">
        <v>270974.09999999998</v>
      </c>
      <c r="G817" s="42">
        <v>100</v>
      </c>
      <c r="H817" s="51">
        <f t="shared" si="140"/>
        <v>270974.09999999998</v>
      </c>
      <c r="I817" s="51">
        <f t="shared" si="132"/>
        <v>0</v>
      </c>
      <c r="J817" s="51">
        <f t="shared" si="137"/>
        <v>139.2467112024666</v>
      </c>
      <c r="K817" s="51">
        <f t="shared" si="138"/>
        <v>760.12238084768785</v>
      </c>
      <c r="L817" s="51">
        <f t="shared" si="139"/>
        <v>1256025.2564775127</v>
      </c>
      <c r="M817" s="51"/>
      <c r="N817" s="203">
        <f t="shared" si="131"/>
        <v>1256025.2564775127</v>
      </c>
      <c r="O817" s="34"/>
      <c r="Q817" s="205"/>
      <c r="R817" s="205"/>
    </row>
    <row r="818" spans="1:18" s="32" customFormat="1" x14ac:dyDescent="0.25">
      <c r="A818" s="36"/>
      <c r="B818" s="52" t="s">
        <v>563</v>
      </c>
      <c r="C818" s="36">
        <v>4</v>
      </c>
      <c r="D818" s="56">
        <v>65.251899999999992</v>
      </c>
      <c r="E818" s="84">
        <v>2673</v>
      </c>
      <c r="F818" s="154">
        <v>865630.9</v>
      </c>
      <c r="G818" s="42">
        <v>100</v>
      </c>
      <c r="H818" s="51">
        <f t="shared" si="140"/>
        <v>865630.9</v>
      </c>
      <c r="I818" s="51">
        <f t="shared" si="132"/>
        <v>0</v>
      </c>
      <c r="J818" s="51">
        <f t="shared" si="137"/>
        <v>323.8424616535728</v>
      </c>
      <c r="K818" s="51">
        <f t="shared" si="138"/>
        <v>575.5266303965816</v>
      </c>
      <c r="L818" s="51">
        <f t="shared" si="139"/>
        <v>1234469.6798369635</v>
      </c>
      <c r="M818" s="51"/>
      <c r="N818" s="203">
        <f t="shared" si="131"/>
        <v>1234469.6798369635</v>
      </c>
      <c r="O818" s="34"/>
      <c r="Q818" s="205"/>
      <c r="R818" s="205"/>
    </row>
    <row r="819" spans="1:18" s="32" customFormat="1" x14ac:dyDescent="0.25">
      <c r="A819" s="36"/>
      <c r="B819" s="52" t="s">
        <v>831</v>
      </c>
      <c r="C819" s="36">
        <v>4</v>
      </c>
      <c r="D819" s="56">
        <v>54.275099999999995</v>
      </c>
      <c r="E819" s="84">
        <v>3206</v>
      </c>
      <c r="F819" s="154">
        <v>1931709.9</v>
      </c>
      <c r="G819" s="42">
        <v>100</v>
      </c>
      <c r="H819" s="51">
        <f t="shared" si="140"/>
        <v>1931709.9</v>
      </c>
      <c r="I819" s="51">
        <f t="shared" si="132"/>
        <v>0</v>
      </c>
      <c r="J819" s="51">
        <f t="shared" si="137"/>
        <v>602.52960074859641</v>
      </c>
      <c r="K819" s="51">
        <f t="shared" si="138"/>
        <v>296.83949130155804</v>
      </c>
      <c r="L819" s="51">
        <f t="shared" si="139"/>
        <v>927456.34624417196</v>
      </c>
      <c r="M819" s="51"/>
      <c r="N819" s="203">
        <f t="shared" si="131"/>
        <v>927456.34624417196</v>
      </c>
      <c r="O819" s="34"/>
      <c r="Q819" s="205"/>
      <c r="R819" s="205"/>
    </row>
    <row r="820" spans="1:18" s="32" customFormat="1" x14ac:dyDescent="0.25">
      <c r="A820" s="36"/>
      <c r="B820" s="52" t="s">
        <v>564</v>
      </c>
      <c r="C820" s="36">
        <v>4</v>
      </c>
      <c r="D820" s="56">
        <v>29.217499999999998</v>
      </c>
      <c r="E820" s="84">
        <v>866</v>
      </c>
      <c r="F820" s="154">
        <v>268294.59999999998</v>
      </c>
      <c r="G820" s="42">
        <v>100</v>
      </c>
      <c r="H820" s="51">
        <f t="shared" si="140"/>
        <v>268294.59999999998</v>
      </c>
      <c r="I820" s="51">
        <f t="shared" si="132"/>
        <v>0</v>
      </c>
      <c r="J820" s="51">
        <f t="shared" si="137"/>
        <v>309.80900692840646</v>
      </c>
      <c r="K820" s="51">
        <f t="shared" si="138"/>
        <v>589.56008512174799</v>
      </c>
      <c r="L820" s="51">
        <f t="shared" si="139"/>
        <v>911116.40956687368</v>
      </c>
      <c r="M820" s="51"/>
      <c r="N820" s="203">
        <f t="shared" si="131"/>
        <v>911116.40956687368</v>
      </c>
      <c r="O820" s="34"/>
      <c r="Q820" s="205"/>
      <c r="R820" s="205"/>
    </row>
    <row r="821" spans="1:18" s="32" customFormat="1" x14ac:dyDescent="0.25">
      <c r="A821" s="36"/>
      <c r="B821" s="52" t="s">
        <v>565</v>
      </c>
      <c r="C821" s="36">
        <v>4</v>
      </c>
      <c r="D821" s="56">
        <v>30.398</v>
      </c>
      <c r="E821" s="84">
        <v>1257</v>
      </c>
      <c r="F821" s="154">
        <v>231514.3</v>
      </c>
      <c r="G821" s="42">
        <v>100</v>
      </c>
      <c r="H821" s="51">
        <f t="shared" si="140"/>
        <v>231514.3</v>
      </c>
      <c r="I821" s="51">
        <f t="shared" si="132"/>
        <v>0</v>
      </c>
      <c r="J821" s="51">
        <f t="shared" si="137"/>
        <v>184.18003182179791</v>
      </c>
      <c r="K821" s="51">
        <f t="shared" si="138"/>
        <v>715.18906022835654</v>
      </c>
      <c r="L821" s="51">
        <f t="shared" si="139"/>
        <v>1113278.2921403707</v>
      </c>
      <c r="M821" s="51"/>
      <c r="N821" s="203">
        <f t="shared" si="131"/>
        <v>1113278.2921403707</v>
      </c>
      <c r="O821" s="34"/>
      <c r="Q821" s="205"/>
      <c r="R821" s="205"/>
    </row>
    <row r="822" spans="1:18" s="32" customFormat="1" x14ac:dyDescent="0.25">
      <c r="A822" s="36"/>
      <c r="B822" s="52" t="s">
        <v>566</v>
      </c>
      <c r="C822" s="36">
        <v>4</v>
      </c>
      <c r="D822" s="56">
        <v>20.7653</v>
      </c>
      <c r="E822" s="84">
        <v>676</v>
      </c>
      <c r="F822" s="154">
        <v>240434.6</v>
      </c>
      <c r="G822" s="42">
        <v>100</v>
      </c>
      <c r="H822" s="51">
        <f t="shared" si="140"/>
        <v>240434.6</v>
      </c>
      <c r="I822" s="51">
        <f t="shared" si="132"/>
        <v>0</v>
      </c>
      <c r="J822" s="51">
        <f t="shared" si="137"/>
        <v>355.67248520710058</v>
      </c>
      <c r="K822" s="51">
        <f t="shared" si="138"/>
        <v>543.69660684305381</v>
      </c>
      <c r="L822" s="51">
        <f t="shared" si="139"/>
        <v>804575.61943793262</v>
      </c>
      <c r="M822" s="51"/>
      <c r="N822" s="203">
        <f t="shared" si="131"/>
        <v>804575.61943793262</v>
      </c>
      <c r="O822" s="34"/>
      <c r="Q822" s="205"/>
      <c r="R822" s="205"/>
    </row>
    <row r="823" spans="1:18" s="32" customFormat="1" x14ac:dyDescent="0.25">
      <c r="A823" s="36"/>
      <c r="B823" s="52" t="s">
        <v>567</v>
      </c>
      <c r="C823" s="36">
        <v>4</v>
      </c>
      <c r="D823" s="56">
        <v>20.0947</v>
      </c>
      <c r="E823" s="84">
        <v>938</v>
      </c>
      <c r="F823" s="154">
        <v>198020.5</v>
      </c>
      <c r="G823" s="42">
        <v>100</v>
      </c>
      <c r="H823" s="51">
        <f t="shared" si="140"/>
        <v>198020.5</v>
      </c>
      <c r="I823" s="51">
        <f t="shared" si="132"/>
        <v>0</v>
      </c>
      <c r="J823" s="51">
        <f t="shared" si="137"/>
        <v>211.10927505330491</v>
      </c>
      <c r="K823" s="51">
        <f t="shared" si="138"/>
        <v>688.25981699684951</v>
      </c>
      <c r="L823" s="51">
        <f t="shared" si="139"/>
        <v>1007612.996927138</v>
      </c>
      <c r="M823" s="51"/>
      <c r="N823" s="203">
        <f t="shared" si="131"/>
        <v>1007612.996927138</v>
      </c>
      <c r="O823" s="34"/>
      <c r="Q823" s="205"/>
      <c r="R823" s="205"/>
    </row>
    <row r="824" spans="1:18" s="32" customFormat="1" x14ac:dyDescent="0.25">
      <c r="A824" s="36"/>
      <c r="B824" s="52" t="s">
        <v>568</v>
      </c>
      <c r="C824" s="36">
        <v>4</v>
      </c>
      <c r="D824" s="56">
        <v>32.6556</v>
      </c>
      <c r="E824" s="84">
        <v>1239</v>
      </c>
      <c r="F824" s="154">
        <v>292295.7</v>
      </c>
      <c r="G824" s="42">
        <v>100</v>
      </c>
      <c r="H824" s="51">
        <f t="shared" si="140"/>
        <v>292295.7</v>
      </c>
      <c r="I824" s="51">
        <f t="shared" si="132"/>
        <v>0</v>
      </c>
      <c r="J824" s="51">
        <f t="shared" si="137"/>
        <v>235.91259079903148</v>
      </c>
      <c r="K824" s="51">
        <f t="shared" si="138"/>
        <v>663.45650125112297</v>
      </c>
      <c r="L824" s="51">
        <f t="shared" si="139"/>
        <v>1056590.4794739953</v>
      </c>
      <c r="M824" s="51"/>
      <c r="N824" s="203">
        <f t="shared" si="131"/>
        <v>1056590.4794739953</v>
      </c>
      <c r="O824" s="34"/>
      <c r="Q824" s="205"/>
      <c r="R824" s="205"/>
    </row>
    <row r="825" spans="1:18" s="32" customFormat="1" x14ac:dyDescent="0.25">
      <c r="A825" s="36"/>
      <c r="B825" s="52" t="s">
        <v>569</v>
      </c>
      <c r="C825" s="36">
        <v>4</v>
      </c>
      <c r="D825" s="56">
        <v>20.333000000000002</v>
      </c>
      <c r="E825" s="84">
        <v>1081</v>
      </c>
      <c r="F825" s="154">
        <v>146434.1</v>
      </c>
      <c r="G825" s="42">
        <v>100</v>
      </c>
      <c r="H825" s="51">
        <f t="shared" si="140"/>
        <v>146434.1</v>
      </c>
      <c r="I825" s="51">
        <f t="shared" si="132"/>
        <v>0</v>
      </c>
      <c r="J825" s="51">
        <f t="shared" si="137"/>
        <v>135.46170212765958</v>
      </c>
      <c r="K825" s="51">
        <f t="shared" si="138"/>
        <v>763.90738992249487</v>
      </c>
      <c r="L825" s="51">
        <f t="shared" si="139"/>
        <v>1116558.0214573012</v>
      </c>
      <c r="M825" s="51"/>
      <c r="N825" s="203">
        <f t="shared" si="131"/>
        <v>1116558.0214573012</v>
      </c>
      <c r="O825" s="34"/>
      <c r="Q825" s="205"/>
      <c r="R825" s="205"/>
    </row>
    <row r="826" spans="1:18" s="32" customFormat="1" x14ac:dyDescent="0.25">
      <c r="A826" s="36"/>
      <c r="B826" s="52" t="s">
        <v>570</v>
      </c>
      <c r="C826" s="36">
        <v>4</v>
      </c>
      <c r="D826" s="56">
        <v>26.998699999999999</v>
      </c>
      <c r="E826" s="84">
        <v>772</v>
      </c>
      <c r="F826" s="154">
        <v>175462.2</v>
      </c>
      <c r="G826" s="42">
        <v>100</v>
      </c>
      <c r="H826" s="51">
        <f t="shared" si="140"/>
        <v>175462.2</v>
      </c>
      <c r="I826" s="51">
        <f t="shared" si="132"/>
        <v>0</v>
      </c>
      <c r="J826" s="51">
        <f t="shared" si="137"/>
        <v>227.28264248704664</v>
      </c>
      <c r="K826" s="51">
        <f t="shared" si="138"/>
        <v>672.08644956310786</v>
      </c>
      <c r="L826" s="51">
        <f t="shared" si="139"/>
        <v>991342.23288047302</v>
      </c>
      <c r="M826" s="51"/>
      <c r="N826" s="203">
        <f t="shared" si="131"/>
        <v>991342.23288047302</v>
      </c>
      <c r="O826" s="34"/>
      <c r="Q826" s="205"/>
      <c r="R826" s="205"/>
    </row>
    <row r="827" spans="1:18" s="32" customFormat="1" x14ac:dyDescent="0.25">
      <c r="A827" s="36"/>
      <c r="B827" s="52" t="s">
        <v>571</v>
      </c>
      <c r="C827" s="36">
        <v>4</v>
      </c>
      <c r="D827" s="56">
        <v>43.112399999999994</v>
      </c>
      <c r="E827" s="84">
        <v>3133</v>
      </c>
      <c r="F827" s="154">
        <v>495274.4</v>
      </c>
      <c r="G827" s="42">
        <v>100</v>
      </c>
      <c r="H827" s="51">
        <f t="shared" si="140"/>
        <v>495274.4</v>
      </c>
      <c r="I827" s="51">
        <f t="shared" si="132"/>
        <v>0</v>
      </c>
      <c r="J827" s="51">
        <f t="shared" si="137"/>
        <v>158.08311522502396</v>
      </c>
      <c r="K827" s="51">
        <f t="shared" si="138"/>
        <v>741.28597682513055</v>
      </c>
      <c r="L827" s="51">
        <f t="shared" si="139"/>
        <v>1414631.7819139517</v>
      </c>
      <c r="M827" s="51"/>
      <c r="N827" s="203">
        <f t="shared" si="131"/>
        <v>1414631.7819139517</v>
      </c>
      <c r="O827" s="34"/>
      <c r="Q827" s="205"/>
      <c r="R827" s="205"/>
    </row>
    <row r="828" spans="1:18" s="32" customFormat="1" x14ac:dyDescent="0.25">
      <c r="A828" s="36"/>
      <c r="B828" s="52" t="s">
        <v>572</v>
      </c>
      <c r="C828" s="36">
        <v>4</v>
      </c>
      <c r="D828" s="56">
        <v>13.8256</v>
      </c>
      <c r="E828" s="84">
        <v>513</v>
      </c>
      <c r="F828" s="154">
        <v>209654.6</v>
      </c>
      <c r="G828" s="42">
        <v>100</v>
      </c>
      <c r="H828" s="51">
        <f t="shared" si="140"/>
        <v>209654.6</v>
      </c>
      <c r="I828" s="51">
        <f t="shared" si="132"/>
        <v>0</v>
      </c>
      <c r="J828" s="51">
        <f t="shared" si="137"/>
        <v>408.68343079922028</v>
      </c>
      <c r="K828" s="51">
        <f t="shared" si="138"/>
        <v>490.68566125093417</v>
      </c>
      <c r="L828" s="51">
        <f t="shared" si="139"/>
        <v>697817.23466414132</v>
      </c>
      <c r="M828" s="51"/>
      <c r="N828" s="203">
        <f t="shared" si="131"/>
        <v>697817.23466414132</v>
      </c>
      <c r="O828" s="34"/>
      <c r="Q828" s="205"/>
      <c r="R828" s="205"/>
    </row>
    <row r="829" spans="1:18" s="32" customFormat="1" x14ac:dyDescent="0.25">
      <c r="A829" s="36"/>
      <c r="B829" s="52" t="s">
        <v>573</v>
      </c>
      <c r="C829" s="36">
        <v>4</v>
      </c>
      <c r="D829" s="56">
        <v>29.2425</v>
      </c>
      <c r="E829" s="84">
        <v>1637</v>
      </c>
      <c r="F829" s="154">
        <v>260599.6</v>
      </c>
      <c r="G829" s="42">
        <v>100</v>
      </c>
      <c r="H829" s="51">
        <f t="shared" si="140"/>
        <v>260599.6</v>
      </c>
      <c r="I829" s="51">
        <f t="shared" si="132"/>
        <v>0</v>
      </c>
      <c r="J829" s="51">
        <f t="shared" si="137"/>
        <v>159.19340256566892</v>
      </c>
      <c r="K829" s="51">
        <f t="shared" si="138"/>
        <v>740.17568948448547</v>
      </c>
      <c r="L829" s="51">
        <f t="shared" si="139"/>
        <v>1185407.7444682713</v>
      </c>
      <c r="M829" s="51"/>
      <c r="N829" s="203">
        <f t="shared" si="131"/>
        <v>1185407.7444682713</v>
      </c>
      <c r="O829" s="34"/>
      <c r="Q829" s="205"/>
      <c r="R829" s="205"/>
    </row>
    <row r="830" spans="1:18" s="32" customFormat="1" x14ac:dyDescent="0.25">
      <c r="A830" s="36"/>
      <c r="B830" s="52" t="s">
        <v>574</v>
      </c>
      <c r="C830" s="36">
        <v>4</v>
      </c>
      <c r="D830" s="56">
        <v>34.03</v>
      </c>
      <c r="E830" s="84">
        <v>1691</v>
      </c>
      <c r="F830" s="154">
        <v>398216.6</v>
      </c>
      <c r="G830" s="42">
        <v>100</v>
      </c>
      <c r="H830" s="51">
        <f t="shared" si="140"/>
        <v>398216.6</v>
      </c>
      <c r="I830" s="51">
        <f t="shared" si="132"/>
        <v>0</v>
      </c>
      <c r="J830" s="51">
        <f t="shared" si="137"/>
        <v>235.4917800118273</v>
      </c>
      <c r="K830" s="51">
        <f t="shared" si="138"/>
        <v>663.87731203832709</v>
      </c>
      <c r="L830" s="51">
        <f t="shared" si="139"/>
        <v>1116465.8973815336</v>
      </c>
      <c r="M830" s="51"/>
      <c r="N830" s="203">
        <f t="shared" si="131"/>
        <v>1116465.8973815336</v>
      </c>
      <c r="O830" s="34"/>
      <c r="Q830" s="205"/>
      <c r="R830" s="205"/>
    </row>
    <row r="831" spans="1:18" s="32" customFormat="1" x14ac:dyDescent="0.25">
      <c r="A831" s="36"/>
      <c r="B831" s="52" t="s">
        <v>832</v>
      </c>
      <c r="C831" s="36">
        <v>4</v>
      </c>
      <c r="D831" s="56">
        <v>19.790199999999999</v>
      </c>
      <c r="E831" s="84">
        <v>681</v>
      </c>
      <c r="F831" s="154">
        <v>212276.8</v>
      </c>
      <c r="G831" s="42">
        <v>100</v>
      </c>
      <c r="H831" s="51">
        <f t="shared" si="140"/>
        <v>212276.8</v>
      </c>
      <c r="I831" s="51">
        <f t="shared" si="132"/>
        <v>0</v>
      </c>
      <c r="J831" s="51">
        <f t="shared" si="137"/>
        <v>311.71336270190892</v>
      </c>
      <c r="K831" s="51">
        <f t="shared" si="138"/>
        <v>587.65572934824559</v>
      </c>
      <c r="L831" s="51">
        <f t="shared" si="139"/>
        <v>854675.31268219673</v>
      </c>
      <c r="M831" s="51"/>
      <c r="N831" s="203">
        <f t="shared" si="131"/>
        <v>854675.31268219673</v>
      </c>
      <c r="O831" s="34"/>
      <c r="Q831" s="205"/>
      <c r="R831" s="205"/>
    </row>
    <row r="832" spans="1:18" s="32" customFormat="1" x14ac:dyDescent="0.25">
      <c r="A832" s="36"/>
      <c r="B832" s="52" t="s">
        <v>575</v>
      </c>
      <c r="C832" s="36">
        <v>4</v>
      </c>
      <c r="D832" s="56">
        <v>35.491299999999995</v>
      </c>
      <c r="E832" s="84">
        <v>3327</v>
      </c>
      <c r="F832" s="154">
        <v>633280.69999999995</v>
      </c>
      <c r="G832" s="42">
        <v>100</v>
      </c>
      <c r="H832" s="51">
        <f t="shared" si="140"/>
        <v>633280.69999999995</v>
      </c>
      <c r="I832" s="51">
        <f t="shared" si="132"/>
        <v>0</v>
      </c>
      <c r="J832" s="51">
        <f t="shared" si="137"/>
        <v>190.34586714758038</v>
      </c>
      <c r="K832" s="51">
        <f t="shared" si="138"/>
        <v>709.02322490257404</v>
      </c>
      <c r="L832" s="51">
        <f t="shared" si="139"/>
        <v>1373725.2752103086</v>
      </c>
      <c r="M832" s="51"/>
      <c r="N832" s="203">
        <f t="shared" si="131"/>
        <v>1373725.2752103086</v>
      </c>
      <c r="O832" s="34"/>
      <c r="Q832" s="205"/>
      <c r="R832" s="205"/>
    </row>
    <row r="833" spans="1:18" s="32" customFormat="1" x14ac:dyDescent="0.25">
      <c r="A833" s="36"/>
      <c r="B833" s="52" t="s">
        <v>576</v>
      </c>
      <c r="C833" s="36">
        <v>4</v>
      </c>
      <c r="D833" s="56">
        <v>14.1394</v>
      </c>
      <c r="E833" s="84">
        <v>665</v>
      </c>
      <c r="F833" s="154">
        <v>349882.3</v>
      </c>
      <c r="G833" s="42">
        <v>100</v>
      </c>
      <c r="H833" s="51">
        <f t="shared" si="140"/>
        <v>349882.3</v>
      </c>
      <c r="I833" s="51">
        <f t="shared" si="132"/>
        <v>0</v>
      </c>
      <c r="J833" s="51">
        <f t="shared" si="137"/>
        <v>526.13879699248116</v>
      </c>
      <c r="K833" s="51">
        <f t="shared" si="138"/>
        <v>373.23029505767329</v>
      </c>
      <c r="L833" s="51">
        <f t="shared" si="139"/>
        <v>576263.67577377043</v>
      </c>
      <c r="M833" s="51"/>
      <c r="N833" s="203">
        <f t="shared" si="131"/>
        <v>576263.67577377043</v>
      </c>
      <c r="O833" s="34"/>
      <c r="Q833" s="205"/>
      <c r="R833" s="205"/>
    </row>
    <row r="834" spans="1:18" s="32" customFormat="1" x14ac:dyDescent="0.25">
      <c r="A834" s="36"/>
      <c r="B834" s="52" t="s">
        <v>833</v>
      </c>
      <c r="C834" s="36">
        <v>4</v>
      </c>
      <c r="D834" s="56">
        <v>16.197300000000002</v>
      </c>
      <c r="E834" s="84">
        <v>796</v>
      </c>
      <c r="F834" s="154">
        <v>181886.1</v>
      </c>
      <c r="G834" s="42">
        <v>100</v>
      </c>
      <c r="H834" s="51">
        <f t="shared" si="140"/>
        <v>181886.1</v>
      </c>
      <c r="I834" s="51">
        <f t="shared" si="132"/>
        <v>0</v>
      </c>
      <c r="J834" s="51">
        <f t="shared" si="137"/>
        <v>228.50012562814072</v>
      </c>
      <c r="K834" s="51">
        <f t="shared" si="138"/>
        <v>670.86896642201373</v>
      </c>
      <c r="L834" s="51">
        <f t="shared" si="139"/>
        <v>956409.95200657344</v>
      </c>
      <c r="M834" s="51"/>
      <c r="N834" s="203">
        <f t="shared" ref="N834:N897" si="141">L834+M834</f>
        <v>956409.95200657344</v>
      </c>
      <c r="O834" s="34"/>
      <c r="Q834" s="205"/>
      <c r="R834" s="205"/>
    </row>
    <row r="835" spans="1:18" s="32" customFormat="1" x14ac:dyDescent="0.25">
      <c r="A835" s="36"/>
      <c r="B835" s="52" t="s">
        <v>577</v>
      </c>
      <c r="C835" s="36">
        <v>4</v>
      </c>
      <c r="D835" s="56">
        <v>31.064299999999999</v>
      </c>
      <c r="E835" s="84">
        <v>3524</v>
      </c>
      <c r="F835" s="154">
        <v>933866.9</v>
      </c>
      <c r="G835" s="42">
        <v>100</v>
      </c>
      <c r="H835" s="51">
        <f t="shared" si="140"/>
        <v>933866.9</v>
      </c>
      <c r="I835" s="51">
        <f t="shared" si="132"/>
        <v>0</v>
      </c>
      <c r="J835" s="51">
        <f t="shared" si="137"/>
        <v>265.00195800227016</v>
      </c>
      <c r="K835" s="51">
        <f t="shared" si="138"/>
        <v>634.36713404788429</v>
      </c>
      <c r="L835" s="51">
        <f t="shared" si="139"/>
        <v>1293041.0516065336</v>
      </c>
      <c r="M835" s="51"/>
      <c r="N835" s="203">
        <f t="shared" si="141"/>
        <v>1293041.0516065336</v>
      </c>
      <c r="O835" s="34"/>
      <c r="Q835" s="205"/>
      <c r="R835" s="205"/>
    </row>
    <row r="836" spans="1:18" s="32" customFormat="1" x14ac:dyDescent="0.25">
      <c r="A836" s="36"/>
      <c r="B836" s="52" t="s">
        <v>578</v>
      </c>
      <c r="C836" s="36">
        <v>4</v>
      </c>
      <c r="D836" s="56">
        <v>30.640700000000002</v>
      </c>
      <c r="E836" s="84">
        <v>979</v>
      </c>
      <c r="F836" s="154">
        <v>309964.5</v>
      </c>
      <c r="G836" s="42">
        <v>100</v>
      </c>
      <c r="H836" s="51">
        <f t="shared" si="140"/>
        <v>309964.5</v>
      </c>
      <c r="I836" s="51">
        <f t="shared" ref="I836:I899" si="142">F836-H836</f>
        <v>0</v>
      </c>
      <c r="J836" s="51">
        <f t="shared" si="137"/>
        <v>316.61338100102142</v>
      </c>
      <c r="K836" s="51">
        <f t="shared" si="138"/>
        <v>582.75571104913297</v>
      </c>
      <c r="L836" s="51">
        <f t="shared" si="139"/>
        <v>921425.40157725767</v>
      </c>
      <c r="M836" s="51"/>
      <c r="N836" s="203">
        <f t="shared" si="141"/>
        <v>921425.40157725767</v>
      </c>
      <c r="O836" s="34"/>
      <c r="Q836" s="205"/>
      <c r="R836" s="205"/>
    </row>
    <row r="837" spans="1:18" s="32" customFormat="1" x14ac:dyDescent="0.25">
      <c r="A837" s="36"/>
      <c r="B837" s="52" t="s">
        <v>579</v>
      </c>
      <c r="C837" s="36">
        <v>4</v>
      </c>
      <c r="D837" s="56">
        <v>22.068200000000001</v>
      </c>
      <c r="E837" s="84">
        <v>1408</v>
      </c>
      <c r="F837" s="154">
        <v>307617</v>
      </c>
      <c r="G837" s="42">
        <v>100</v>
      </c>
      <c r="H837" s="51">
        <f t="shared" si="140"/>
        <v>307617</v>
      </c>
      <c r="I837" s="51">
        <f t="shared" si="142"/>
        <v>0</v>
      </c>
      <c r="J837" s="51">
        <f t="shared" si="137"/>
        <v>218.47798295454547</v>
      </c>
      <c r="K837" s="51">
        <f t="shared" si="138"/>
        <v>680.89110909560895</v>
      </c>
      <c r="L837" s="51">
        <f t="shared" si="139"/>
        <v>1062333.8100586503</v>
      </c>
      <c r="M837" s="51"/>
      <c r="N837" s="203">
        <f t="shared" si="141"/>
        <v>1062333.8100586503</v>
      </c>
      <c r="O837" s="34"/>
      <c r="Q837" s="205"/>
      <c r="R837" s="205"/>
    </row>
    <row r="838" spans="1:18" s="32" customFormat="1" x14ac:dyDescent="0.25">
      <c r="A838" s="36"/>
      <c r="B838" s="52" t="s">
        <v>834</v>
      </c>
      <c r="C838" s="36">
        <v>4</v>
      </c>
      <c r="D838" s="56">
        <v>28.941500000000001</v>
      </c>
      <c r="E838" s="84">
        <v>1188</v>
      </c>
      <c r="F838" s="154">
        <v>563544.69999999995</v>
      </c>
      <c r="G838" s="42">
        <v>100</v>
      </c>
      <c r="H838" s="51">
        <f t="shared" si="140"/>
        <v>563544.69999999995</v>
      </c>
      <c r="I838" s="51">
        <f t="shared" si="142"/>
        <v>0</v>
      </c>
      <c r="J838" s="51">
        <f t="shared" si="137"/>
        <v>474.36422558922555</v>
      </c>
      <c r="K838" s="51">
        <f t="shared" si="138"/>
        <v>425.00486646092889</v>
      </c>
      <c r="L838" s="51">
        <f t="shared" si="139"/>
        <v>751616.18537337042</v>
      </c>
      <c r="M838" s="51"/>
      <c r="N838" s="203">
        <f t="shared" si="141"/>
        <v>751616.18537337042</v>
      </c>
      <c r="O838" s="34"/>
      <c r="Q838" s="205"/>
      <c r="R838" s="205"/>
    </row>
    <row r="839" spans="1:18" s="32" customFormat="1" x14ac:dyDescent="0.25">
      <c r="A839" s="36"/>
      <c r="B839" s="52" t="s">
        <v>885</v>
      </c>
      <c r="C839" s="36">
        <v>3</v>
      </c>
      <c r="D839" s="56">
        <v>13.119700000000002</v>
      </c>
      <c r="E839" s="84">
        <v>34674</v>
      </c>
      <c r="F839" s="154">
        <v>44675145</v>
      </c>
      <c r="G839" s="42">
        <v>50</v>
      </c>
      <c r="H839" s="51">
        <f t="shared" si="140"/>
        <v>22337572.5</v>
      </c>
      <c r="I839" s="51">
        <f t="shared" si="142"/>
        <v>22337572.5</v>
      </c>
      <c r="J839" s="51">
        <f t="shared" si="137"/>
        <v>1288.4335525177366</v>
      </c>
      <c r="K839" s="51">
        <f t="shared" si="138"/>
        <v>-389.06446046758219</v>
      </c>
      <c r="L839" s="51">
        <f t="shared" si="139"/>
        <v>4243532.4255849449</v>
      </c>
      <c r="M839" s="51"/>
      <c r="N839" s="203">
        <f t="shared" si="141"/>
        <v>4243532.4255849449</v>
      </c>
      <c r="O839" s="34"/>
      <c r="Q839" s="205"/>
      <c r="R839" s="205"/>
    </row>
    <row r="840" spans="1:18" s="32" customFormat="1" x14ac:dyDescent="0.25">
      <c r="A840" s="36"/>
      <c r="B840" s="52" t="s">
        <v>835</v>
      </c>
      <c r="C840" s="36">
        <v>4</v>
      </c>
      <c r="D840" s="56">
        <v>19.7392</v>
      </c>
      <c r="E840" s="84">
        <v>1399</v>
      </c>
      <c r="F840" s="154">
        <v>455780.3</v>
      </c>
      <c r="G840" s="42">
        <v>100</v>
      </c>
      <c r="H840" s="51">
        <f t="shared" si="140"/>
        <v>455780.3</v>
      </c>
      <c r="I840" s="51">
        <f t="shared" si="142"/>
        <v>0</v>
      </c>
      <c r="J840" s="51">
        <f t="shared" si="137"/>
        <v>325.79006433166546</v>
      </c>
      <c r="K840" s="51">
        <f t="shared" si="138"/>
        <v>573.57902771848899</v>
      </c>
      <c r="L840" s="51">
        <f t="shared" si="139"/>
        <v>924559.36974300502</v>
      </c>
      <c r="M840" s="51"/>
      <c r="N840" s="203">
        <f t="shared" si="141"/>
        <v>924559.36974300502</v>
      </c>
      <c r="O840" s="34"/>
      <c r="Q840" s="205"/>
      <c r="R840" s="205"/>
    </row>
    <row r="841" spans="1:18" s="32" customFormat="1" x14ac:dyDescent="0.25">
      <c r="A841" s="36"/>
      <c r="B841" s="52" t="s">
        <v>580</v>
      </c>
      <c r="C841" s="36">
        <v>4</v>
      </c>
      <c r="D841" s="56">
        <v>15.2705</v>
      </c>
      <c r="E841" s="84">
        <v>967</v>
      </c>
      <c r="F841" s="154">
        <v>474422.3</v>
      </c>
      <c r="G841" s="42">
        <v>100</v>
      </c>
      <c r="H841" s="51">
        <f t="shared" si="140"/>
        <v>474422.3</v>
      </c>
      <c r="I841" s="51">
        <f t="shared" si="142"/>
        <v>0</v>
      </c>
      <c r="J841" s="51">
        <f t="shared" si="137"/>
        <v>490.61251292657704</v>
      </c>
      <c r="K841" s="51">
        <f t="shared" si="138"/>
        <v>408.75657912357741</v>
      </c>
      <c r="L841" s="51">
        <f t="shared" si="139"/>
        <v>659301.55009048386</v>
      </c>
      <c r="M841" s="51"/>
      <c r="N841" s="203">
        <f t="shared" si="141"/>
        <v>659301.55009048386</v>
      </c>
      <c r="O841" s="34"/>
      <c r="Q841" s="205"/>
      <c r="R841" s="205"/>
    </row>
    <row r="842" spans="1:18" s="32" customFormat="1" x14ac:dyDescent="0.25">
      <c r="A842" s="36"/>
      <c r="B842" s="52" t="s">
        <v>836</v>
      </c>
      <c r="C842" s="36">
        <v>4</v>
      </c>
      <c r="D842" s="56">
        <v>44.109200000000001</v>
      </c>
      <c r="E842" s="84">
        <v>1718</v>
      </c>
      <c r="F842" s="154">
        <v>418095.3</v>
      </c>
      <c r="G842" s="42">
        <v>100</v>
      </c>
      <c r="H842" s="51">
        <f t="shared" si="140"/>
        <v>418095.3</v>
      </c>
      <c r="I842" s="51">
        <f t="shared" si="142"/>
        <v>0</v>
      </c>
      <c r="J842" s="51">
        <f t="shared" si="137"/>
        <v>243.36164144353899</v>
      </c>
      <c r="K842" s="51">
        <f t="shared" si="138"/>
        <v>656.00745060661552</v>
      </c>
      <c r="L842" s="51">
        <f t="shared" si="139"/>
        <v>1144232.089998449</v>
      </c>
      <c r="M842" s="51"/>
      <c r="N842" s="203">
        <f t="shared" si="141"/>
        <v>1144232.089998449</v>
      </c>
      <c r="O842" s="34"/>
      <c r="Q842" s="205"/>
      <c r="R842" s="205"/>
    </row>
    <row r="843" spans="1:18" s="32" customFormat="1" x14ac:dyDescent="0.25">
      <c r="A843" s="36"/>
      <c r="B843" s="52" t="s">
        <v>581</v>
      </c>
      <c r="C843" s="36">
        <v>4</v>
      </c>
      <c r="D843" s="56">
        <v>12.614799999999999</v>
      </c>
      <c r="E843" s="84">
        <v>910</v>
      </c>
      <c r="F843" s="154">
        <v>232430.4</v>
      </c>
      <c r="G843" s="42">
        <v>100</v>
      </c>
      <c r="H843" s="51">
        <f t="shared" si="140"/>
        <v>232430.4</v>
      </c>
      <c r="I843" s="51">
        <f t="shared" si="142"/>
        <v>0</v>
      </c>
      <c r="J843" s="51">
        <f t="shared" si="137"/>
        <v>255.41802197802198</v>
      </c>
      <c r="K843" s="51">
        <f t="shared" si="138"/>
        <v>643.95107007213244</v>
      </c>
      <c r="L843" s="51">
        <f t="shared" si="139"/>
        <v>925833.10094796983</v>
      </c>
      <c r="M843" s="51"/>
      <c r="N843" s="203">
        <f t="shared" si="141"/>
        <v>925833.10094796983</v>
      </c>
      <c r="O843" s="34"/>
      <c r="Q843" s="205"/>
      <c r="R843" s="205"/>
    </row>
    <row r="844" spans="1:18" s="32" customFormat="1" x14ac:dyDescent="0.25">
      <c r="A844" s="36"/>
      <c r="B844" s="52" t="s">
        <v>582</v>
      </c>
      <c r="C844" s="36">
        <v>4</v>
      </c>
      <c r="D844" s="56">
        <v>34.076799999999999</v>
      </c>
      <c r="E844" s="84">
        <v>2438</v>
      </c>
      <c r="F844" s="154">
        <v>1125348.8999999999</v>
      </c>
      <c r="G844" s="42">
        <v>100</v>
      </c>
      <c r="H844" s="51">
        <f t="shared" si="140"/>
        <v>1125348.8999999999</v>
      </c>
      <c r="I844" s="51">
        <f t="shared" si="142"/>
        <v>0</v>
      </c>
      <c r="J844" s="51">
        <f t="shared" si="137"/>
        <v>461.58691550451186</v>
      </c>
      <c r="K844" s="51">
        <f t="shared" si="138"/>
        <v>437.78217654564259</v>
      </c>
      <c r="L844" s="51">
        <f t="shared" si="139"/>
        <v>935638.38066778367</v>
      </c>
      <c r="M844" s="51"/>
      <c r="N844" s="203">
        <f t="shared" si="141"/>
        <v>935638.38066778367</v>
      </c>
      <c r="O844" s="34"/>
      <c r="Q844" s="205"/>
      <c r="R844" s="205"/>
    </row>
    <row r="845" spans="1:18" s="32" customFormat="1" x14ac:dyDescent="0.25">
      <c r="A845" s="36"/>
      <c r="B845" s="52" t="s">
        <v>583</v>
      </c>
      <c r="C845" s="36">
        <v>4</v>
      </c>
      <c r="D845" s="56">
        <v>44.233499999999999</v>
      </c>
      <c r="E845" s="84">
        <v>2246</v>
      </c>
      <c r="F845" s="154">
        <v>446184.4</v>
      </c>
      <c r="G845" s="42">
        <v>100</v>
      </c>
      <c r="H845" s="51">
        <f t="shared" si="140"/>
        <v>446184.4</v>
      </c>
      <c r="I845" s="51">
        <f t="shared" si="142"/>
        <v>0</v>
      </c>
      <c r="J845" s="51">
        <f t="shared" si="137"/>
        <v>198.65734639358863</v>
      </c>
      <c r="K845" s="51">
        <f t="shared" si="138"/>
        <v>700.71174565656588</v>
      </c>
      <c r="L845" s="51">
        <f t="shared" si="139"/>
        <v>1262269.2530853981</v>
      </c>
      <c r="M845" s="51"/>
      <c r="N845" s="203">
        <f t="shared" si="141"/>
        <v>1262269.2530853981</v>
      </c>
      <c r="O845" s="34"/>
      <c r="Q845" s="205"/>
      <c r="R845" s="205"/>
    </row>
    <row r="846" spans="1:18" s="32" customFormat="1" x14ac:dyDescent="0.25">
      <c r="A846" s="36"/>
      <c r="B846" s="52" t="s">
        <v>584</v>
      </c>
      <c r="C846" s="36">
        <v>4</v>
      </c>
      <c r="D846" s="56">
        <v>59.642499999999998</v>
      </c>
      <c r="E846" s="84">
        <v>3169</v>
      </c>
      <c r="F846" s="154">
        <v>1435359.1</v>
      </c>
      <c r="G846" s="42">
        <v>100</v>
      </c>
      <c r="H846" s="51">
        <f t="shared" si="140"/>
        <v>1435359.1</v>
      </c>
      <c r="I846" s="51">
        <f t="shared" si="142"/>
        <v>0</v>
      </c>
      <c r="J846" s="51">
        <f t="shared" si="137"/>
        <v>452.93755127800569</v>
      </c>
      <c r="K846" s="51">
        <f t="shared" si="138"/>
        <v>446.43154077214876</v>
      </c>
      <c r="L846" s="51">
        <f t="shared" si="139"/>
        <v>1120654.6241344248</v>
      </c>
      <c r="M846" s="51"/>
      <c r="N846" s="203">
        <f t="shared" si="141"/>
        <v>1120654.6241344248</v>
      </c>
      <c r="O846" s="34"/>
      <c r="Q846" s="205"/>
      <c r="R846" s="205"/>
    </row>
    <row r="847" spans="1:18" s="32" customFormat="1" x14ac:dyDescent="0.25">
      <c r="A847" s="36"/>
      <c r="B847" s="52" t="s">
        <v>585</v>
      </c>
      <c r="C847" s="36">
        <v>4</v>
      </c>
      <c r="D847" s="56">
        <v>41.119700000000002</v>
      </c>
      <c r="E847" s="84">
        <v>1729</v>
      </c>
      <c r="F847" s="154">
        <v>586137.30000000005</v>
      </c>
      <c r="G847" s="42">
        <v>100</v>
      </c>
      <c r="H847" s="51">
        <f t="shared" si="140"/>
        <v>586137.30000000005</v>
      </c>
      <c r="I847" s="51">
        <f t="shared" si="142"/>
        <v>0</v>
      </c>
      <c r="J847" s="51">
        <f t="shared" si="137"/>
        <v>339.00364372469636</v>
      </c>
      <c r="K847" s="51">
        <f t="shared" si="138"/>
        <v>560.36544832545815</v>
      </c>
      <c r="L847" s="51">
        <f t="shared" si="139"/>
        <v>1020666.6979679647</v>
      </c>
      <c r="M847" s="51"/>
      <c r="N847" s="203">
        <f t="shared" si="141"/>
        <v>1020666.6979679647</v>
      </c>
      <c r="O847" s="34"/>
      <c r="Q847" s="205"/>
      <c r="R847" s="205"/>
    </row>
    <row r="848" spans="1:18" s="32" customFormat="1" x14ac:dyDescent="0.25">
      <c r="A848" s="36"/>
      <c r="B848" s="52" t="s">
        <v>586</v>
      </c>
      <c r="C848" s="36">
        <v>4</v>
      </c>
      <c r="D848" s="56">
        <v>15.3706</v>
      </c>
      <c r="E848" s="84">
        <v>1856</v>
      </c>
      <c r="F848" s="154">
        <v>648418.80000000005</v>
      </c>
      <c r="G848" s="42">
        <v>100</v>
      </c>
      <c r="H848" s="51">
        <f t="shared" si="140"/>
        <v>648418.80000000005</v>
      </c>
      <c r="I848" s="51">
        <f t="shared" si="142"/>
        <v>0</v>
      </c>
      <c r="J848" s="51">
        <f t="shared" si="137"/>
        <v>349.36357758620693</v>
      </c>
      <c r="K848" s="51">
        <f t="shared" si="138"/>
        <v>550.00551446394752</v>
      </c>
      <c r="L848" s="51">
        <f t="shared" si="139"/>
        <v>936890.92834597325</v>
      </c>
      <c r="M848" s="51"/>
      <c r="N848" s="203">
        <f t="shared" si="141"/>
        <v>936890.92834597325</v>
      </c>
      <c r="O848" s="34"/>
      <c r="Q848" s="205"/>
      <c r="R848" s="205"/>
    </row>
    <row r="849" spans="1:18" s="32" customFormat="1" x14ac:dyDescent="0.25">
      <c r="A849" s="36"/>
      <c r="B849" s="52" t="s">
        <v>837</v>
      </c>
      <c r="C849" s="36">
        <v>4</v>
      </c>
      <c r="D849" s="56">
        <v>18.966699999999999</v>
      </c>
      <c r="E849" s="84">
        <v>2058</v>
      </c>
      <c r="F849" s="154">
        <v>396350.1</v>
      </c>
      <c r="G849" s="42">
        <v>100</v>
      </c>
      <c r="H849" s="51">
        <f t="shared" si="140"/>
        <v>396350.1</v>
      </c>
      <c r="I849" s="51">
        <f t="shared" si="142"/>
        <v>0</v>
      </c>
      <c r="J849" s="51">
        <f t="shared" si="137"/>
        <v>192.58994169096209</v>
      </c>
      <c r="K849" s="51">
        <f t="shared" si="138"/>
        <v>706.77915035919239</v>
      </c>
      <c r="L849" s="51">
        <f t="shared" si="139"/>
        <v>1161691.275671954</v>
      </c>
      <c r="M849" s="51"/>
      <c r="N849" s="203">
        <f t="shared" si="141"/>
        <v>1161691.275671954</v>
      </c>
      <c r="O849" s="34"/>
      <c r="Q849" s="205"/>
      <c r="R849" s="205"/>
    </row>
    <row r="850" spans="1:18" s="32" customFormat="1" x14ac:dyDescent="0.25">
      <c r="A850" s="36"/>
      <c r="B850" s="4"/>
      <c r="C850" s="4"/>
      <c r="D850" s="56">
        <v>0</v>
      </c>
      <c r="E850" s="86"/>
      <c r="F850" s="33"/>
      <c r="G850" s="42"/>
      <c r="H850" s="43"/>
      <c r="I850" s="51"/>
      <c r="J850" s="51"/>
      <c r="K850" s="51"/>
      <c r="L850" s="51"/>
      <c r="M850" s="51"/>
      <c r="N850" s="203"/>
      <c r="O850" s="34"/>
      <c r="Q850" s="205"/>
      <c r="R850" s="205"/>
    </row>
    <row r="851" spans="1:18" s="32" customFormat="1" x14ac:dyDescent="0.25">
      <c r="A851" s="31" t="s">
        <v>587</v>
      </c>
      <c r="B851" s="44" t="s">
        <v>2</v>
      </c>
      <c r="C851" s="45"/>
      <c r="D851" s="3">
        <v>729.1185999999999</v>
      </c>
      <c r="E851" s="87">
        <f>E852</f>
        <v>86606</v>
      </c>
      <c r="F851" s="38"/>
      <c r="G851" s="42"/>
      <c r="H851" s="38">
        <f>H853</f>
        <v>7204037.3499999996</v>
      </c>
      <c r="I851" s="38">
        <f>I853</f>
        <v>-7204037.3499999996</v>
      </c>
      <c r="J851" s="51"/>
      <c r="K851" s="51"/>
      <c r="L851" s="51"/>
      <c r="M851" s="47">
        <f>M853</f>
        <v>39542975.723303936</v>
      </c>
      <c r="N851" s="201">
        <f t="shared" si="141"/>
        <v>39542975.723303936</v>
      </c>
      <c r="O851" s="34"/>
      <c r="Q851" s="205"/>
      <c r="R851" s="205"/>
    </row>
    <row r="852" spans="1:18" s="32" customFormat="1" x14ac:dyDescent="0.25">
      <c r="A852" s="31" t="s">
        <v>587</v>
      </c>
      <c r="B852" s="44" t="s">
        <v>3</v>
      </c>
      <c r="C852" s="45"/>
      <c r="D852" s="3">
        <v>729.1185999999999</v>
      </c>
      <c r="E852" s="87">
        <f>SUM(E854:E880)</f>
        <v>86606</v>
      </c>
      <c r="F852" s="38">
        <f>SUM(F854:F880)</f>
        <v>54832312.699999996</v>
      </c>
      <c r="G852" s="42"/>
      <c r="H852" s="38">
        <f>SUM(H854:H880)</f>
        <v>40424237.999999993</v>
      </c>
      <c r="I852" s="38">
        <f>SUM(I854:I880)</f>
        <v>14408074.699999999</v>
      </c>
      <c r="J852" s="51"/>
      <c r="K852" s="51"/>
      <c r="L852" s="38">
        <f>SUM(L854:L880)</f>
        <v>30046668.583507489</v>
      </c>
      <c r="M852" s="51"/>
      <c r="N852" s="201">
        <f t="shared" si="141"/>
        <v>30046668.583507489</v>
      </c>
      <c r="O852" s="34"/>
      <c r="Q852" s="205"/>
      <c r="R852" s="205"/>
    </row>
    <row r="853" spans="1:18" s="32" customFormat="1" x14ac:dyDescent="0.25">
      <c r="A853" s="36"/>
      <c r="B853" s="52" t="s">
        <v>26</v>
      </c>
      <c r="C853" s="36">
        <v>2</v>
      </c>
      <c r="D853" s="56">
        <v>0</v>
      </c>
      <c r="E853" s="90"/>
      <c r="F853" s="51"/>
      <c r="G853" s="42">
        <v>25</v>
      </c>
      <c r="H853" s="51">
        <f>F874*G853/100</f>
        <v>7204037.3499999996</v>
      </c>
      <c r="I853" s="51">
        <f t="shared" si="142"/>
        <v>-7204037.3499999996</v>
      </c>
      <c r="J853" s="51"/>
      <c r="K853" s="51"/>
      <c r="L853" s="51"/>
      <c r="M853" s="51">
        <f>($L$7*$L$8*E851/$L$10)+($L$7*$L$9*D851/$L$11)</f>
        <v>39542975.723303936</v>
      </c>
      <c r="N853" s="203">
        <f t="shared" si="141"/>
        <v>39542975.723303936</v>
      </c>
      <c r="O853" s="34"/>
      <c r="Q853" s="205"/>
      <c r="R853" s="205"/>
    </row>
    <row r="854" spans="1:18" s="32" customFormat="1" x14ac:dyDescent="0.25">
      <c r="A854" s="36"/>
      <c r="B854" s="52" t="s">
        <v>588</v>
      </c>
      <c r="C854" s="36">
        <v>4</v>
      </c>
      <c r="D854" s="56">
        <v>6.8285999999999998</v>
      </c>
      <c r="E854" s="84">
        <v>1831</v>
      </c>
      <c r="F854" s="155">
        <v>722025.2</v>
      </c>
      <c r="G854" s="42">
        <v>100</v>
      </c>
      <c r="H854" s="51">
        <f>F854*G854/100</f>
        <v>722025.2</v>
      </c>
      <c r="I854" s="51">
        <f t="shared" si="142"/>
        <v>0</v>
      </c>
      <c r="J854" s="51">
        <f t="shared" ref="J854:J880" si="143">F854/E854</f>
        <v>394.33380666302565</v>
      </c>
      <c r="K854" s="51">
        <f t="shared" ref="K854:K880" si="144">$J$11*$J$19-J854</f>
        <v>505.03528538712879</v>
      </c>
      <c r="L854" s="51">
        <f t="shared" ref="L854:L880" si="145">IF(K854&gt;0,$J$7*$J$8*(K854/$K$19),0)+$J$7*$J$9*(E854/$E$19)+$J$7*$J$10*(D854/$D$19)</f>
        <v>851103.21131521778</v>
      </c>
      <c r="M854" s="51"/>
      <c r="N854" s="203">
        <f t="shared" si="141"/>
        <v>851103.21131521778</v>
      </c>
      <c r="O854" s="34"/>
      <c r="Q854" s="205"/>
      <c r="R854" s="205"/>
    </row>
    <row r="855" spans="1:18" s="32" customFormat="1" x14ac:dyDescent="0.25">
      <c r="A855" s="36"/>
      <c r="B855" s="52" t="s">
        <v>589</v>
      </c>
      <c r="C855" s="36">
        <v>4</v>
      </c>
      <c r="D855" s="56">
        <v>62.403199999999998</v>
      </c>
      <c r="E855" s="84">
        <v>2350</v>
      </c>
      <c r="F855" s="155">
        <v>694909.4</v>
      </c>
      <c r="G855" s="42">
        <v>100</v>
      </c>
      <c r="H855" s="51">
        <f t="shared" ref="H855:H880" si="146">F855*G855/100</f>
        <v>694909.4</v>
      </c>
      <c r="I855" s="51">
        <f t="shared" si="142"/>
        <v>0</v>
      </c>
      <c r="J855" s="51">
        <f t="shared" si="143"/>
        <v>295.70612765957446</v>
      </c>
      <c r="K855" s="51">
        <f t="shared" si="144"/>
        <v>603.66296439057999</v>
      </c>
      <c r="L855" s="51">
        <f t="shared" si="145"/>
        <v>1219538.4163060333</v>
      </c>
      <c r="M855" s="51"/>
      <c r="N855" s="203">
        <f t="shared" si="141"/>
        <v>1219538.4163060333</v>
      </c>
      <c r="O855" s="34"/>
      <c r="Q855" s="205"/>
      <c r="R855" s="205"/>
    </row>
    <row r="856" spans="1:18" s="32" customFormat="1" x14ac:dyDescent="0.25">
      <c r="A856" s="36"/>
      <c r="B856" s="52" t="s">
        <v>590</v>
      </c>
      <c r="C856" s="36">
        <v>4</v>
      </c>
      <c r="D856" s="56">
        <v>7.9661999999999997</v>
      </c>
      <c r="E856" s="84">
        <v>990</v>
      </c>
      <c r="F856" s="155">
        <v>118597</v>
      </c>
      <c r="G856" s="42">
        <v>100</v>
      </c>
      <c r="H856" s="51">
        <f t="shared" si="146"/>
        <v>118597</v>
      </c>
      <c r="I856" s="51">
        <f t="shared" si="142"/>
        <v>0</v>
      </c>
      <c r="J856" s="51">
        <f t="shared" si="143"/>
        <v>119.79494949494949</v>
      </c>
      <c r="K856" s="51">
        <f t="shared" si="144"/>
        <v>779.57414255520496</v>
      </c>
      <c r="L856" s="51">
        <f t="shared" si="145"/>
        <v>1082697.6877403157</v>
      </c>
      <c r="M856" s="51"/>
      <c r="N856" s="203">
        <f t="shared" si="141"/>
        <v>1082697.6877403157</v>
      </c>
      <c r="O856" s="34"/>
      <c r="Q856" s="205"/>
      <c r="R856" s="205"/>
    </row>
    <row r="857" spans="1:18" s="32" customFormat="1" x14ac:dyDescent="0.25">
      <c r="A857" s="36"/>
      <c r="B857" s="52" t="s">
        <v>591</v>
      </c>
      <c r="C857" s="36">
        <v>4</v>
      </c>
      <c r="D857" s="56">
        <v>47.315699999999993</v>
      </c>
      <c r="E857" s="84">
        <v>2267</v>
      </c>
      <c r="F857" s="155">
        <v>628597.30000000005</v>
      </c>
      <c r="G857" s="42">
        <v>100</v>
      </c>
      <c r="H857" s="51">
        <f t="shared" si="146"/>
        <v>628597.30000000005</v>
      </c>
      <c r="I857" s="51">
        <f t="shared" si="142"/>
        <v>0</v>
      </c>
      <c r="J857" s="51">
        <f t="shared" si="143"/>
        <v>277.28156153506842</v>
      </c>
      <c r="K857" s="51">
        <f t="shared" si="144"/>
        <v>622.08753051508597</v>
      </c>
      <c r="L857" s="51">
        <f t="shared" si="145"/>
        <v>1180795.2091933782</v>
      </c>
      <c r="M857" s="51"/>
      <c r="N857" s="203">
        <f t="shared" si="141"/>
        <v>1180795.2091933782</v>
      </c>
      <c r="O857" s="34"/>
      <c r="Q857" s="205"/>
      <c r="R857" s="205"/>
    </row>
    <row r="858" spans="1:18" s="32" customFormat="1" x14ac:dyDescent="0.25">
      <c r="A858" s="36"/>
      <c r="B858" s="52" t="s">
        <v>838</v>
      </c>
      <c r="C858" s="36">
        <v>4</v>
      </c>
      <c r="D858" s="56">
        <v>29.9498</v>
      </c>
      <c r="E858" s="84">
        <v>6506</v>
      </c>
      <c r="F858" s="155">
        <v>5051783</v>
      </c>
      <c r="G858" s="42">
        <v>100</v>
      </c>
      <c r="H858" s="51">
        <f t="shared" si="146"/>
        <v>5051783</v>
      </c>
      <c r="I858" s="51">
        <f t="shared" si="142"/>
        <v>0</v>
      </c>
      <c r="J858" s="51">
        <f t="shared" si="143"/>
        <v>776.48063326160468</v>
      </c>
      <c r="K858" s="51">
        <f t="shared" si="144"/>
        <v>122.88845878854977</v>
      </c>
      <c r="L858" s="51">
        <f t="shared" si="145"/>
        <v>1036345.4370117602</v>
      </c>
      <c r="M858" s="51"/>
      <c r="N858" s="203">
        <f t="shared" si="141"/>
        <v>1036345.4370117602</v>
      </c>
      <c r="O858" s="34"/>
      <c r="Q858" s="205"/>
      <c r="R858" s="205"/>
    </row>
    <row r="859" spans="1:18" s="32" customFormat="1" x14ac:dyDescent="0.25">
      <c r="A859" s="36"/>
      <c r="B859" s="52" t="s">
        <v>592</v>
      </c>
      <c r="C859" s="36">
        <v>4</v>
      </c>
      <c r="D859" s="56">
        <v>18.782299999999999</v>
      </c>
      <c r="E859" s="84">
        <v>1057</v>
      </c>
      <c r="F859" s="155">
        <v>284554.90000000002</v>
      </c>
      <c r="G859" s="42">
        <v>100</v>
      </c>
      <c r="H859" s="51">
        <f t="shared" si="146"/>
        <v>284554.90000000002</v>
      </c>
      <c r="I859" s="51">
        <f t="shared" si="142"/>
        <v>0</v>
      </c>
      <c r="J859" s="51">
        <f t="shared" si="143"/>
        <v>269.20993377483444</v>
      </c>
      <c r="K859" s="51">
        <f t="shared" si="144"/>
        <v>630.15915827532001</v>
      </c>
      <c r="L859" s="51">
        <f t="shared" si="145"/>
        <v>947848.40028516413</v>
      </c>
      <c r="M859" s="51"/>
      <c r="N859" s="203">
        <f t="shared" si="141"/>
        <v>947848.40028516413</v>
      </c>
      <c r="O859" s="34"/>
      <c r="Q859" s="205"/>
      <c r="R859" s="205"/>
    </row>
    <row r="860" spans="1:18" s="32" customFormat="1" x14ac:dyDescent="0.25">
      <c r="A860" s="36"/>
      <c r="B860" s="52" t="s">
        <v>593</v>
      </c>
      <c r="C860" s="36">
        <v>4</v>
      </c>
      <c r="D860" s="56">
        <v>19.1768</v>
      </c>
      <c r="E860" s="84">
        <v>2808</v>
      </c>
      <c r="F860" s="155">
        <v>361298.9</v>
      </c>
      <c r="G860" s="42">
        <v>100</v>
      </c>
      <c r="H860" s="51">
        <f t="shared" si="146"/>
        <v>361298.9</v>
      </c>
      <c r="I860" s="51">
        <f t="shared" si="142"/>
        <v>0</v>
      </c>
      <c r="J860" s="51">
        <f t="shared" si="143"/>
        <v>128.66769943019943</v>
      </c>
      <c r="K860" s="51">
        <f t="shared" si="144"/>
        <v>770.70139261995496</v>
      </c>
      <c r="L860" s="51">
        <f t="shared" si="145"/>
        <v>1329977.0972028996</v>
      </c>
      <c r="M860" s="51"/>
      <c r="N860" s="203">
        <f t="shared" si="141"/>
        <v>1329977.0972028996</v>
      </c>
      <c r="O860" s="34"/>
      <c r="Q860" s="205"/>
      <c r="R860" s="205"/>
    </row>
    <row r="861" spans="1:18" s="32" customFormat="1" x14ac:dyDescent="0.25">
      <c r="A861" s="36"/>
      <c r="B861" s="52" t="s">
        <v>594</v>
      </c>
      <c r="C861" s="36">
        <v>4</v>
      </c>
      <c r="D861" s="56">
        <v>12.482899999999999</v>
      </c>
      <c r="E861" s="84">
        <v>1233</v>
      </c>
      <c r="F861" s="155">
        <v>207352.9</v>
      </c>
      <c r="G861" s="42">
        <v>100</v>
      </c>
      <c r="H861" s="51">
        <f t="shared" si="146"/>
        <v>207352.9</v>
      </c>
      <c r="I861" s="51">
        <f t="shared" si="142"/>
        <v>0</v>
      </c>
      <c r="J861" s="51">
        <f t="shared" si="143"/>
        <v>168.16942416869423</v>
      </c>
      <c r="K861" s="51">
        <f t="shared" si="144"/>
        <v>731.19966788146019</v>
      </c>
      <c r="L861" s="51">
        <f t="shared" si="145"/>
        <v>1069259.4496607648</v>
      </c>
      <c r="M861" s="51"/>
      <c r="N861" s="203">
        <f t="shared" si="141"/>
        <v>1069259.4496607648</v>
      </c>
      <c r="O861" s="34"/>
      <c r="Q861" s="205"/>
      <c r="R861" s="205"/>
    </row>
    <row r="862" spans="1:18" s="32" customFormat="1" x14ac:dyDescent="0.25">
      <c r="A862" s="36"/>
      <c r="B862" s="52" t="s">
        <v>595</v>
      </c>
      <c r="C862" s="36">
        <v>4</v>
      </c>
      <c r="D862" s="56">
        <v>7.8385999999999996</v>
      </c>
      <c r="E862" s="84">
        <v>710</v>
      </c>
      <c r="F862" s="155">
        <v>269325.2</v>
      </c>
      <c r="G862" s="42">
        <v>100</v>
      </c>
      <c r="H862" s="51">
        <f t="shared" si="146"/>
        <v>269325.2</v>
      </c>
      <c r="I862" s="51">
        <f t="shared" si="142"/>
        <v>0</v>
      </c>
      <c r="J862" s="51">
        <f t="shared" si="143"/>
        <v>379.3312676056338</v>
      </c>
      <c r="K862" s="51">
        <f t="shared" si="144"/>
        <v>520.03782444452065</v>
      </c>
      <c r="L862" s="51">
        <f t="shared" si="145"/>
        <v>736753.37926411326</v>
      </c>
      <c r="M862" s="51"/>
      <c r="N862" s="203">
        <f t="shared" si="141"/>
        <v>736753.37926411326</v>
      </c>
      <c r="O862" s="34"/>
      <c r="Q862" s="205"/>
      <c r="R862" s="205"/>
    </row>
    <row r="863" spans="1:18" s="32" customFormat="1" x14ac:dyDescent="0.25">
      <c r="A863" s="36"/>
      <c r="B863" s="52" t="s">
        <v>596</v>
      </c>
      <c r="C863" s="36">
        <v>4</v>
      </c>
      <c r="D863" s="56">
        <v>92.682900000000004</v>
      </c>
      <c r="E863" s="84">
        <v>6340</v>
      </c>
      <c r="F863" s="155">
        <v>2275672.1</v>
      </c>
      <c r="G863" s="42">
        <v>100</v>
      </c>
      <c r="H863" s="51">
        <f t="shared" si="146"/>
        <v>2275672.1</v>
      </c>
      <c r="I863" s="51">
        <f t="shared" si="142"/>
        <v>0</v>
      </c>
      <c r="J863" s="51">
        <f t="shared" si="143"/>
        <v>358.93881703470032</v>
      </c>
      <c r="K863" s="51">
        <f t="shared" si="144"/>
        <v>540.43027501545407</v>
      </c>
      <c r="L863" s="51">
        <f t="shared" si="145"/>
        <v>1728823.2496872966</v>
      </c>
      <c r="M863" s="51"/>
      <c r="N863" s="203">
        <f t="shared" si="141"/>
        <v>1728823.2496872966</v>
      </c>
      <c r="O863" s="34"/>
      <c r="Q863" s="205"/>
      <c r="R863" s="205"/>
    </row>
    <row r="864" spans="1:18" s="32" customFormat="1" x14ac:dyDescent="0.25">
      <c r="A864" s="36"/>
      <c r="B864" s="52" t="s">
        <v>597</v>
      </c>
      <c r="C864" s="36">
        <v>4</v>
      </c>
      <c r="D864" s="56">
        <v>22.4682</v>
      </c>
      <c r="E864" s="84">
        <v>2962</v>
      </c>
      <c r="F864" s="155">
        <v>2351763.4</v>
      </c>
      <c r="G864" s="42">
        <v>100</v>
      </c>
      <c r="H864" s="51">
        <f t="shared" si="146"/>
        <v>2351763.4</v>
      </c>
      <c r="I864" s="51">
        <f t="shared" si="142"/>
        <v>0</v>
      </c>
      <c r="J864" s="51">
        <f t="shared" si="143"/>
        <v>793.97819041188382</v>
      </c>
      <c r="K864" s="51">
        <f t="shared" si="144"/>
        <v>105.39090163827063</v>
      </c>
      <c r="L864" s="51">
        <f t="shared" si="145"/>
        <v>560929.12861127895</v>
      </c>
      <c r="M864" s="51"/>
      <c r="N864" s="203">
        <f t="shared" si="141"/>
        <v>560929.12861127895</v>
      </c>
      <c r="O864" s="34"/>
      <c r="Q864" s="205"/>
      <c r="R864" s="205"/>
    </row>
    <row r="865" spans="1:18" s="32" customFormat="1" x14ac:dyDescent="0.25">
      <c r="A865" s="36"/>
      <c r="B865" s="52" t="s">
        <v>598</v>
      </c>
      <c r="C865" s="36">
        <v>4</v>
      </c>
      <c r="D865" s="56">
        <v>20.2746</v>
      </c>
      <c r="E865" s="84">
        <v>2331</v>
      </c>
      <c r="F865" s="155">
        <v>391643.8</v>
      </c>
      <c r="G865" s="42">
        <v>100</v>
      </c>
      <c r="H865" s="51">
        <f t="shared" si="146"/>
        <v>391643.8</v>
      </c>
      <c r="I865" s="51">
        <f t="shared" si="142"/>
        <v>0</v>
      </c>
      <c r="J865" s="51">
        <f t="shared" si="143"/>
        <v>168.01535821535822</v>
      </c>
      <c r="K865" s="51">
        <f t="shared" si="144"/>
        <v>731.35373383479623</v>
      </c>
      <c r="L865" s="51">
        <f t="shared" si="145"/>
        <v>1228663.60039353</v>
      </c>
      <c r="M865" s="51"/>
      <c r="N865" s="203">
        <f t="shared" si="141"/>
        <v>1228663.60039353</v>
      </c>
      <c r="O865" s="34"/>
      <c r="Q865" s="205"/>
      <c r="R865" s="205"/>
    </row>
    <row r="866" spans="1:18" s="32" customFormat="1" x14ac:dyDescent="0.25">
      <c r="A866" s="36"/>
      <c r="B866" s="52" t="s">
        <v>599</v>
      </c>
      <c r="C866" s="36">
        <v>4</v>
      </c>
      <c r="D866" s="56">
        <v>10.432699999999999</v>
      </c>
      <c r="E866" s="84">
        <v>1338</v>
      </c>
      <c r="F866" s="155">
        <v>774561.9</v>
      </c>
      <c r="G866" s="42">
        <v>100</v>
      </c>
      <c r="H866" s="51">
        <f t="shared" si="146"/>
        <v>774561.9</v>
      </c>
      <c r="I866" s="51">
        <f t="shared" si="142"/>
        <v>0</v>
      </c>
      <c r="J866" s="51">
        <f t="shared" si="143"/>
        <v>578.89529147982068</v>
      </c>
      <c r="K866" s="51">
        <f t="shared" si="144"/>
        <v>320.47380057033376</v>
      </c>
      <c r="L866" s="51">
        <f t="shared" si="145"/>
        <v>581946.41828687524</v>
      </c>
      <c r="M866" s="51"/>
      <c r="N866" s="203">
        <f t="shared" si="141"/>
        <v>581946.41828687524</v>
      </c>
      <c r="O866" s="34"/>
      <c r="Q866" s="205"/>
      <c r="R866" s="205"/>
    </row>
    <row r="867" spans="1:18" s="32" customFormat="1" x14ac:dyDescent="0.25">
      <c r="A867" s="36"/>
      <c r="B867" s="52" t="s">
        <v>390</v>
      </c>
      <c r="C867" s="36">
        <v>4</v>
      </c>
      <c r="D867" s="56">
        <v>14.2333</v>
      </c>
      <c r="E867" s="84">
        <v>813</v>
      </c>
      <c r="F867" s="155">
        <v>366978.5</v>
      </c>
      <c r="G867" s="42">
        <v>100</v>
      </c>
      <c r="H867" s="51">
        <f t="shared" si="146"/>
        <v>366978.5</v>
      </c>
      <c r="I867" s="51">
        <f t="shared" si="142"/>
        <v>0</v>
      </c>
      <c r="J867" s="51">
        <f t="shared" si="143"/>
        <v>451.38806888068882</v>
      </c>
      <c r="K867" s="51">
        <f t="shared" si="144"/>
        <v>447.98102316946563</v>
      </c>
      <c r="L867" s="51">
        <f t="shared" si="145"/>
        <v>684251.1661832158</v>
      </c>
      <c r="M867" s="51"/>
      <c r="N867" s="203">
        <f t="shared" si="141"/>
        <v>684251.1661832158</v>
      </c>
      <c r="O867" s="34"/>
      <c r="Q867" s="205"/>
      <c r="R867" s="205"/>
    </row>
    <row r="868" spans="1:18" s="32" customFormat="1" x14ac:dyDescent="0.25">
      <c r="A868" s="36"/>
      <c r="B868" s="52" t="s">
        <v>600</v>
      </c>
      <c r="C868" s="36">
        <v>4</v>
      </c>
      <c r="D868" s="56">
        <v>18.4329</v>
      </c>
      <c r="E868" s="84">
        <v>3060</v>
      </c>
      <c r="F868" s="155">
        <v>1416740</v>
      </c>
      <c r="G868" s="42">
        <v>100</v>
      </c>
      <c r="H868" s="51">
        <f t="shared" si="146"/>
        <v>1416740</v>
      </c>
      <c r="I868" s="51">
        <f t="shared" si="142"/>
        <v>0</v>
      </c>
      <c r="J868" s="51">
        <f t="shared" si="143"/>
        <v>462.98692810457516</v>
      </c>
      <c r="K868" s="51">
        <f t="shared" si="144"/>
        <v>436.38216394557929</v>
      </c>
      <c r="L868" s="51">
        <f t="shared" si="145"/>
        <v>956601.70797512738</v>
      </c>
      <c r="M868" s="51"/>
      <c r="N868" s="203">
        <f t="shared" si="141"/>
        <v>956601.70797512738</v>
      </c>
      <c r="O868" s="34"/>
      <c r="Q868" s="205"/>
      <c r="R868" s="205"/>
    </row>
    <row r="869" spans="1:18" s="32" customFormat="1" x14ac:dyDescent="0.25">
      <c r="A869" s="36"/>
      <c r="B869" s="52" t="s">
        <v>140</v>
      </c>
      <c r="C869" s="36">
        <v>4</v>
      </c>
      <c r="D869" s="56">
        <v>42.294499999999999</v>
      </c>
      <c r="E869" s="84">
        <v>3160</v>
      </c>
      <c r="F869" s="155">
        <v>952211.2</v>
      </c>
      <c r="G869" s="42">
        <v>100</v>
      </c>
      <c r="H869" s="51">
        <f t="shared" si="146"/>
        <v>952211.2</v>
      </c>
      <c r="I869" s="51">
        <f t="shared" si="142"/>
        <v>0</v>
      </c>
      <c r="J869" s="51">
        <f t="shared" si="143"/>
        <v>301.33265822784807</v>
      </c>
      <c r="K869" s="51">
        <f t="shared" si="144"/>
        <v>598.03643382230644</v>
      </c>
      <c r="L869" s="51">
        <f t="shared" si="145"/>
        <v>1243159.2351711025</v>
      </c>
      <c r="M869" s="51"/>
      <c r="N869" s="203">
        <f t="shared" si="141"/>
        <v>1243159.2351711025</v>
      </c>
      <c r="O869" s="34"/>
      <c r="Q869" s="205"/>
      <c r="R869" s="205"/>
    </row>
    <row r="870" spans="1:18" s="32" customFormat="1" x14ac:dyDescent="0.25">
      <c r="A870" s="36"/>
      <c r="B870" s="52" t="s">
        <v>532</v>
      </c>
      <c r="C870" s="36">
        <v>4</v>
      </c>
      <c r="D870" s="56">
        <v>26.699400000000001</v>
      </c>
      <c r="E870" s="84">
        <v>2448</v>
      </c>
      <c r="F870" s="155">
        <v>555254.19999999995</v>
      </c>
      <c r="G870" s="42">
        <v>100</v>
      </c>
      <c r="H870" s="51">
        <f t="shared" si="146"/>
        <v>555254.19999999995</v>
      </c>
      <c r="I870" s="51">
        <f t="shared" si="142"/>
        <v>0</v>
      </c>
      <c r="J870" s="51">
        <f t="shared" si="143"/>
        <v>226.81952614379082</v>
      </c>
      <c r="K870" s="51">
        <f t="shared" si="144"/>
        <v>672.54956590636357</v>
      </c>
      <c r="L870" s="51">
        <f t="shared" si="145"/>
        <v>1193869.6387823273</v>
      </c>
      <c r="M870" s="51"/>
      <c r="N870" s="203">
        <f t="shared" si="141"/>
        <v>1193869.6387823273</v>
      </c>
      <c r="O870" s="34"/>
      <c r="Q870" s="205"/>
      <c r="R870" s="205"/>
    </row>
    <row r="871" spans="1:18" s="32" customFormat="1" x14ac:dyDescent="0.25">
      <c r="A871" s="36"/>
      <c r="B871" s="52" t="s">
        <v>839</v>
      </c>
      <c r="C871" s="36">
        <v>4</v>
      </c>
      <c r="D871" s="56">
        <v>8.2538999999999998</v>
      </c>
      <c r="E871" s="84">
        <v>1305</v>
      </c>
      <c r="F871" s="155">
        <v>831415.7</v>
      </c>
      <c r="G871" s="42">
        <v>100</v>
      </c>
      <c r="H871" s="51">
        <f t="shared" si="146"/>
        <v>831415.7</v>
      </c>
      <c r="I871" s="51">
        <f t="shared" si="142"/>
        <v>0</v>
      </c>
      <c r="J871" s="51">
        <f t="shared" si="143"/>
        <v>637.10015325670497</v>
      </c>
      <c r="K871" s="51">
        <f t="shared" si="144"/>
        <v>262.26893879344948</v>
      </c>
      <c r="L871" s="51">
        <f t="shared" si="145"/>
        <v>500730.20394473383</v>
      </c>
      <c r="M871" s="51"/>
      <c r="N871" s="203">
        <f t="shared" si="141"/>
        <v>500730.20394473383</v>
      </c>
      <c r="O871" s="34"/>
      <c r="Q871" s="205"/>
      <c r="R871" s="205"/>
    </row>
    <row r="872" spans="1:18" s="32" customFormat="1" x14ac:dyDescent="0.25">
      <c r="A872" s="36"/>
      <c r="B872" s="52" t="s">
        <v>42</v>
      </c>
      <c r="C872" s="36">
        <v>4</v>
      </c>
      <c r="D872" s="56">
        <v>11.6883</v>
      </c>
      <c r="E872" s="84">
        <v>1656</v>
      </c>
      <c r="F872" s="155">
        <v>385391.6</v>
      </c>
      <c r="G872" s="42">
        <v>100</v>
      </c>
      <c r="H872" s="51">
        <f t="shared" si="146"/>
        <v>385391.6</v>
      </c>
      <c r="I872" s="51">
        <f t="shared" si="142"/>
        <v>0</v>
      </c>
      <c r="J872" s="51">
        <f t="shared" si="143"/>
        <v>232.72439613526569</v>
      </c>
      <c r="K872" s="51">
        <f t="shared" si="144"/>
        <v>666.64469591488876</v>
      </c>
      <c r="L872" s="51">
        <f t="shared" si="145"/>
        <v>1040306.8068109613</v>
      </c>
      <c r="M872" s="51"/>
      <c r="N872" s="203">
        <f t="shared" si="141"/>
        <v>1040306.8068109613</v>
      </c>
      <c r="O872" s="34"/>
      <c r="Q872" s="205"/>
      <c r="R872" s="205"/>
    </row>
    <row r="873" spans="1:18" s="32" customFormat="1" x14ac:dyDescent="0.25">
      <c r="A873" s="36"/>
      <c r="B873" s="52" t="s">
        <v>601</v>
      </c>
      <c r="C873" s="36">
        <v>4</v>
      </c>
      <c r="D873" s="56">
        <v>63.86</v>
      </c>
      <c r="E873" s="84">
        <v>3719</v>
      </c>
      <c r="F873" s="155">
        <v>755805.3</v>
      </c>
      <c r="G873" s="42">
        <v>100</v>
      </c>
      <c r="H873" s="51">
        <f t="shared" si="146"/>
        <v>755805.3</v>
      </c>
      <c r="I873" s="51">
        <f t="shared" si="142"/>
        <v>0</v>
      </c>
      <c r="J873" s="51">
        <f t="shared" si="143"/>
        <v>203.22809895133102</v>
      </c>
      <c r="K873" s="51">
        <f t="shared" si="144"/>
        <v>696.1409930988234</v>
      </c>
      <c r="L873" s="51">
        <f t="shared" si="145"/>
        <v>1501274.2107343455</v>
      </c>
      <c r="M873" s="51"/>
      <c r="N873" s="203">
        <f t="shared" si="141"/>
        <v>1501274.2107343455</v>
      </c>
      <c r="O873" s="34"/>
      <c r="Q873" s="205"/>
      <c r="R873" s="205"/>
    </row>
    <row r="874" spans="1:18" s="32" customFormat="1" x14ac:dyDescent="0.25">
      <c r="A874" s="36"/>
      <c r="B874" s="52" t="s">
        <v>902</v>
      </c>
      <c r="C874" s="36">
        <v>3</v>
      </c>
      <c r="D874" s="56">
        <v>60.826599999999999</v>
      </c>
      <c r="E874" s="84">
        <v>19787</v>
      </c>
      <c r="F874" s="155">
        <v>28816149.399999999</v>
      </c>
      <c r="G874" s="42">
        <v>50</v>
      </c>
      <c r="H874" s="51">
        <f t="shared" si="146"/>
        <v>14408074.699999999</v>
      </c>
      <c r="I874" s="51">
        <f t="shared" si="142"/>
        <v>14408074.699999999</v>
      </c>
      <c r="J874" s="51">
        <f t="shared" si="143"/>
        <v>1456.3172486986405</v>
      </c>
      <c r="K874" s="51">
        <f t="shared" si="144"/>
        <v>-556.94815664848602</v>
      </c>
      <c r="L874" s="51">
        <f t="shared" si="145"/>
        <v>2601244.9284911561</v>
      </c>
      <c r="M874" s="51"/>
      <c r="N874" s="203">
        <f t="shared" si="141"/>
        <v>2601244.9284911561</v>
      </c>
      <c r="O874" s="34"/>
      <c r="Q874" s="205"/>
      <c r="R874" s="205"/>
    </row>
    <row r="875" spans="1:18" s="32" customFormat="1" x14ac:dyDescent="0.25">
      <c r="A875" s="36"/>
      <c r="B875" s="52" t="s">
        <v>840</v>
      </c>
      <c r="C875" s="36">
        <v>4</v>
      </c>
      <c r="D875" s="56">
        <v>27.288999999999998</v>
      </c>
      <c r="E875" s="84">
        <v>5894</v>
      </c>
      <c r="F875" s="155">
        <v>2044008.9</v>
      </c>
      <c r="G875" s="42">
        <v>100</v>
      </c>
      <c r="H875" s="51">
        <f t="shared" si="146"/>
        <v>2044008.9</v>
      </c>
      <c r="I875" s="51">
        <f t="shared" si="142"/>
        <v>0</v>
      </c>
      <c r="J875" s="51">
        <f t="shared" si="143"/>
        <v>346.7948591788259</v>
      </c>
      <c r="K875" s="51">
        <f t="shared" si="144"/>
        <v>552.5742328713286</v>
      </c>
      <c r="L875" s="51">
        <f t="shared" si="145"/>
        <v>1469153.799386689</v>
      </c>
      <c r="M875" s="51"/>
      <c r="N875" s="203">
        <f t="shared" si="141"/>
        <v>1469153.799386689</v>
      </c>
      <c r="O875" s="34"/>
      <c r="Q875" s="205"/>
      <c r="R875" s="205"/>
    </row>
    <row r="876" spans="1:18" s="32" customFormat="1" x14ac:dyDescent="0.25">
      <c r="A876" s="36"/>
      <c r="B876" s="52" t="s">
        <v>100</v>
      </c>
      <c r="C876" s="36">
        <v>4</v>
      </c>
      <c r="D876" s="56">
        <v>14.374500000000001</v>
      </c>
      <c r="E876" s="84">
        <v>1444</v>
      </c>
      <c r="F876" s="155">
        <v>307559.8</v>
      </c>
      <c r="G876" s="42">
        <v>100</v>
      </c>
      <c r="H876" s="51">
        <f t="shared" si="146"/>
        <v>307559.8</v>
      </c>
      <c r="I876" s="51">
        <f t="shared" si="142"/>
        <v>0</v>
      </c>
      <c r="J876" s="51">
        <f t="shared" si="143"/>
        <v>212.9915512465374</v>
      </c>
      <c r="K876" s="51">
        <f t="shared" si="144"/>
        <v>686.37754080361708</v>
      </c>
      <c r="L876" s="51">
        <f t="shared" si="145"/>
        <v>1047369.8573073138</v>
      </c>
      <c r="M876" s="51"/>
      <c r="N876" s="203">
        <f t="shared" si="141"/>
        <v>1047369.8573073138</v>
      </c>
      <c r="O876" s="34"/>
      <c r="Q876" s="205"/>
      <c r="R876" s="205"/>
    </row>
    <row r="877" spans="1:18" s="32" customFormat="1" x14ac:dyDescent="0.25">
      <c r="A877" s="36"/>
      <c r="B877" s="52" t="s">
        <v>602</v>
      </c>
      <c r="C877" s="36">
        <v>4</v>
      </c>
      <c r="D877" s="56">
        <v>10.2719</v>
      </c>
      <c r="E877" s="84">
        <v>1201</v>
      </c>
      <c r="F877" s="155">
        <v>301960.3</v>
      </c>
      <c r="G877" s="42">
        <v>100</v>
      </c>
      <c r="H877" s="51">
        <f t="shared" si="146"/>
        <v>301960.3</v>
      </c>
      <c r="I877" s="51">
        <f t="shared" si="142"/>
        <v>0</v>
      </c>
      <c r="J877" s="51">
        <f t="shared" si="143"/>
        <v>251.42406328059948</v>
      </c>
      <c r="K877" s="51">
        <f t="shared" si="144"/>
        <v>647.94502876955494</v>
      </c>
      <c r="L877" s="51">
        <f t="shared" si="145"/>
        <v>957980.69072375388</v>
      </c>
      <c r="M877" s="51"/>
      <c r="N877" s="203">
        <f t="shared" si="141"/>
        <v>957980.69072375388</v>
      </c>
      <c r="O877" s="34"/>
      <c r="Q877" s="205"/>
      <c r="R877" s="205"/>
    </row>
    <row r="878" spans="1:18" s="32" customFormat="1" x14ac:dyDescent="0.25">
      <c r="A878" s="36"/>
      <c r="B878" s="52" t="s">
        <v>603</v>
      </c>
      <c r="C878" s="36">
        <v>4</v>
      </c>
      <c r="D878" s="56">
        <v>15.514700000000001</v>
      </c>
      <c r="E878" s="84">
        <v>1502</v>
      </c>
      <c r="F878" s="155">
        <v>311956.90000000002</v>
      </c>
      <c r="G878" s="42">
        <v>100</v>
      </c>
      <c r="H878" s="51">
        <f t="shared" si="146"/>
        <v>311956.90000000002</v>
      </c>
      <c r="I878" s="51">
        <f t="shared" si="142"/>
        <v>0</v>
      </c>
      <c r="J878" s="51">
        <f t="shared" si="143"/>
        <v>207.69434087882826</v>
      </c>
      <c r="K878" s="51">
        <f t="shared" si="144"/>
        <v>691.67475117132619</v>
      </c>
      <c r="L878" s="51">
        <f t="shared" si="145"/>
        <v>1064594.117165019</v>
      </c>
      <c r="M878" s="51"/>
      <c r="N878" s="203">
        <f t="shared" si="141"/>
        <v>1064594.117165019</v>
      </c>
      <c r="O878" s="34"/>
      <c r="Q878" s="205"/>
      <c r="R878" s="205"/>
    </row>
    <row r="879" spans="1:18" s="32" customFormat="1" x14ac:dyDescent="0.25">
      <c r="A879" s="36"/>
      <c r="B879" s="52" t="s">
        <v>604</v>
      </c>
      <c r="C879" s="36">
        <v>4</v>
      </c>
      <c r="D879" s="56">
        <v>32.592500000000001</v>
      </c>
      <c r="E879" s="84">
        <v>4945</v>
      </c>
      <c r="F879" s="155">
        <v>2510564.5</v>
      </c>
      <c r="G879" s="42">
        <v>100</v>
      </c>
      <c r="H879" s="51">
        <f t="shared" si="146"/>
        <v>2510564.5</v>
      </c>
      <c r="I879" s="51">
        <f t="shared" si="142"/>
        <v>0</v>
      </c>
      <c r="J879" s="51">
        <f t="shared" si="143"/>
        <v>507.69757330637009</v>
      </c>
      <c r="K879" s="51">
        <f t="shared" si="144"/>
        <v>391.67151874378436</v>
      </c>
      <c r="L879" s="51">
        <f t="shared" si="145"/>
        <v>1178899.5326994578</v>
      </c>
      <c r="M879" s="51"/>
      <c r="N879" s="203">
        <f t="shared" si="141"/>
        <v>1178899.5326994578</v>
      </c>
      <c r="O879" s="34"/>
      <c r="Q879" s="205"/>
      <c r="R879" s="205"/>
    </row>
    <row r="880" spans="1:18" s="32" customFormat="1" x14ac:dyDescent="0.25">
      <c r="A880" s="36"/>
      <c r="B880" s="52" t="s">
        <v>605</v>
      </c>
      <c r="C880" s="36">
        <v>4</v>
      </c>
      <c r="D880" s="56">
        <v>24.1846</v>
      </c>
      <c r="E880" s="84">
        <v>2949</v>
      </c>
      <c r="F880" s="155">
        <v>1144231.3999999999</v>
      </c>
      <c r="G880" s="42">
        <v>100</v>
      </c>
      <c r="H880" s="51">
        <f t="shared" si="146"/>
        <v>1144231.3999999999</v>
      </c>
      <c r="I880" s="51">
        <f t="shared" si="142"/>
        <v>0</v>
      </c>
      <c r="J880" s="51">
        <f t="shared" si="143"/>
        <v>388.00657850118682</v>
      </c>
      <c r="K880" s="51">
        <f t="shared" si="144"/>
        <v>511.36251354896763</v>
      </c>
      <c r="L880" s="51">
        <f t="shared" si="145"/>
        <v>1052552.0031736605</v>
      </c>
      <c r="M880" s="51"/>
      <c r="N880" s="203">
        <f t="shared" si="141"/>
        <v>1052552.0031736605</v>
      </c>
      <c r="O880" s="34"/>
      <c r="Q880" s="205"/>
      <c r="R880" s="205"/>
    </row>
    <row r="881" spans="1:18" s="32" customFormat="1" x14ac:dyDescent="0.25">
      <c r="A881" s="36"/>
      <c r="B881" s="4"/>
      <c r="C881" s="4"/>
      <c r="D881" s="56">
        <v>0</v>
      </c>
      <c r="E881" s="86"/>
      <c r="F881" s="33"/>
      <c r="G881" s="42"/>
      <c r="H881" s="43"/>
      <c r="I881" s="51"/>
      <c r="J881" s="51"/>
      <c r="K881" s="51"/>
      <c r="L881" s="51"/>
      <c r="M881" s="51"/>
      <c r="N881" s="203"/>
      <c r="O881" s="34"/>
      <c r="Q881" s="205"/>
      <c r="R881" s="205"/>
    </row>
    <row r="882" spans="1:18" s="32" customFormat="1" x14ac:dyDescent="0.25">
      <c r="A882" s="31" t="s">
        <v>606</v>
      </c>
      <c r="B882" s="44" t="s">
        <v>2</v>
      </c>
      <c r="C882" s="45"/>
      <c r="D882" s="3">
        <v>598.36670000000004</v>
      </c>
      <c r="E882" s="87">
        <f>E883</f>
        <v>37308</v>
      </c>
      <c r="F882" s="38"/>
      <c r="G882" s="42"/>
      <c r="H882" s="38">
        <f>H884</f>
        <v>2989464.125</v>
      </c>
      <c r="I882" s="38">
        <f>I884</f>
        <v>-2989464.125</v>
      </c>
      <c r="J882" s="51"/>
      <c r="K882" s="51"/>
      <c r="L882" s="51"/>
      <c r="M882" s="47">
        <f>M884</f>
        <v>21796447.734574124</v>
      </c>
      <c r="N882" s="201">
        <f t="shared" si="141"/>
        <v>21796447.734574124</v>
      </c>
      <c r="O882" s="34"/>
      <c r="Q882" s="205"/>
      <c r="R882" s="205"/>
    </row>
    <row r="883" spans="1:18" s="32" customFormat="1" x14ac:dyDescent="0.25">
      <c r="A883" s="31" t="s">
        <v>606</v>
      </c>
      <c r="B883" s="44" t="s">
        <v>3</v>
      </c>
      <c r="C883" s="45"/>
      <c r="D883" s="3">
        <v>598.36670000000004</v>
      </c>
      <c r="E883" s="87">
        <f>SUM(E885:E907)</f>
        <v>37308</v>
      </c>
      <c r="F883" s="38">
        <f>SUM(F885:F907)</f>
        <v>20946562.699999996</v>
      </c>
      <c r="G883" s="42"/>
      <c r="H883" s="38">
        <f>SUM(H885:H907)</f>
        <v>14967634.449999999</v>
      </c>
      <c r="I883" s="38">
        <f>SUM(I885:I907)</f>
        <v>5978928.25</v>
      </c>
      <c r="J883" s="51"/>
      <c r="K883" s="51"/>
      <c r="L883" s="38">
        <f>SUM(L885:L907)</f>
        <v>22363835.623907778</v>
      </c>
      <c r="M883" s="51"/>
      <c r="N883" s="201">
        <f t="shared" si="141"/>
        <v>22363835.623907778</v>
      </c>
      <c r="O883" s="34"/>
      <c r="Q883" s="205"/>
      <c r="R883" s="205"/>
    </row>
    <row r="884" spans="1:18" s="32" customFormat="1" x14ac:dyDescent="0.25">
      <c r="A884" s="36"/>
      <c r="B884" s="52" t="s">
        <v>26</v>
      </c>
      <c r="C884" s="36">
        <v>2</v>
      </c>
      <c r="D884" s="56">
        <v>0</v>
      </c>
      <c r="E884" s="90"/>
      <c r="F884" s="51"/>
      <c r="G884" s="42">
        <v>25</v>
      </c>
      <c r="H884" s="51">
        <f>F906*G884/100</f>
        <v>2989464.125</v>
      </c>
      <c r="I884" s="51">
        <f t="shared" si="142"/>
        <v>-2989464.125</v>
      </c>
      <c r="J884" s="51"/>
      <c r="K884" s="51"/>
      <c r="L884" s="51"/>
      <c r="M884" s="51">
        <f>($L$7*$L$8*E882/$L$10)+($L$7*$L$9*D882/$L$11)</f>
        <v>21796447.734574124</v>
      </c>
      <c r="N884" s="203">
        <f t="shared" si="141"/>
        <v>21796447.734574124</v>
      </c>
      <c r="O884" s="34"/>
      <c r="Q884" s="205"/>
      <c r="R884" s="205"/>
    </row>
    <row r="885" spans="1:18" s="32" customFormat="1" x14ac:dyDescent="0.25">
      <c r="A885" s="36"/>
      <c r="B885" s="52" t="s">
        <v>607</v>
      </c>
      <c r="C885" s="36">
        <v>4</v>
      </c>
      <c r="D885" s="56">
        <v>26.591699999999999</v>
      </c>
      <c r="E885" s="84">
        <v>1260</v>
      </c>
      <c r="F885" s="156">
        <v>539326</v>
      </c>
      <c r="G885" s="42">
        <v>100</v>
      </c>
      <c r="H885" s="51">
        <f>F885*G885/100</f>
        <v>539326</v>
      </c>
      <c r="I885" s="51">
        <f t="shared" si="142"/>
        <v>0</v>
      </c>
      <c r="J885" s="51">
        <f t="shared" ref="J885:J907" si="147">F885/E885</f>
        <v>428.03650793650792</v>
      </c>
      <c r="K885" s="51">
        <f t="shared" ref="K885:K907" si="148">$J$11*$J$19-J885</f>
        <v>471.33258411364653</v>
      </c>
      <c r="L885" s="51">
        <f t="shared" ref="L885:L907" si="149">IF(K885&gt;0,$J$7*$J$8*(K885/$K$19),0)+$J$7*$J$9*(E885/$E$19)+$J$7*$J$10*(D885/$D$19)</f>
        <v>808044.24401422776</v>
      </c>
      <c r="M885" s="51"/>
      <c r="N885" s="203">
        <f t="shared" si="141"/>
        <v>808044.24401422776</v>
      </c>
      <c r="O885" s="34"/>
      <c r="Q885" s="205"/>
      <c r="R885" s="205"/>
    </row>
    <row r="886" spans="1:18" s="32" customFormat="1" x14ac:dyDescent="0.25">
      <c r="A886" s="36"/>
      <c r="B886" s="52" t="s">
        <v>608</v>
      </c>
      <c r="C886" s="36">
        <v>4</v>
      </c>
      <c r="D886" s="56">
        <v>21.4466</v>
      </c>
      <c r="E886" s="84">
        <v>1228</v>
      </c>
      <c r="F886" s="156">
        <v>248496</v>
      </c>
      <c r="G886" s="42">
        <v>100</v>
      </c>
      <c r="H886" s="51">
        <f t="shared" ref="H886:H907" si="150">F886*G886/100</f>
        <v>248496</v>
      </c>
      <c r="I886" s="51">
        <f t="shared" si="142"/>
        <v>0</v>
      </c>
      <c r="J886" s="51">
        <f t="shared" si="147"/>
        <v>202.35830618892507</v>
      </c>
      <c r="K886" s="51">
        <f t="shared" si="148"/>
        <v>697.01078586122935</v>
      </c>
      <c r="L886" s="51">
        <f t="shared" si="149"/>
        <v>1057794.251295008</v>
      </c>
      <c r="M886" s="51"/>
      <c r="N886" s="203">
        <f t="shared" si="141"/>
        <v>1057794.251295008</v>
      </c>
      <c r="O886" s="34"/>
      <c r="Q886" s="205"/>
      <c r="R886" s="205"/>
    </row>
    <row r="887" spans="1:18" s="32" customFormat="1" x14ac:dyDescent="0.25">
      <c r="A887" s="36"/>
      <c r="B887" s="52" t="s">
        <v>841</v>
      </c>
      <c r="C887" s="36">
        <v>4</v>
      </c>
      <c r="D887" s="56">
        <v>20.6798</v>
      </c>
      <c r="E887" s="84">
        <v>1410</v>
      </c>
      <c r="F887" s="156">
        <v>769981.6</v>
      </c>
      <c r="G887" s="42">
        <v>100</v>
      </c>
      <c r="H887" s="51">
        <f t="shared" si="150"/>
        <v>769981.6</v>
      </c>
      <c r="I887" s="51">
        <f t="shared" si="142"/>
        <v>0</v>
      </c>
      <c r="J887" s="51">
        <f t="shared" si="147"/>
        <v>546.08624113475173</v>
      </c>
      <c r="K887" s="51">
        <f t="shared" si="148"/>
        <v>353.28285091540272</v>
      </c>
      <c r="L887" s="51">
        <f t="shared" si="149"/>
        <v>664567.81954276701</v>
      </c>
      <c r="M887" s="51"/>
      <c r="N887" s="203">
        <f t="shared" si="141"/>
        <v>664567.81954276701</v>
      </c>
      <c r="O887" s="34"/>
      <c r="Q887" s="205"/>
      <c r="R887" s="205"/>
    </row>
    <row r="888" spans="1:18" s="32" customFormat="1" x14ac:dyDescent="0.25">
      <c r="A888" s="36"/>
      <c r="B888" s="52" t="s">
        <v>842</v>
      </c>
      <c r="C888" s="36">
        <v>4</v>
      </c>
      <c r="D888" s="56">
        <v>48.986699999999999</v>
      </c>
      <c r="E888" s="84">
        <v>2452</v>
      </c>
      <c r="F888" s="156">
        <v>379757.7</v>
      </c>
      <c r="G888" s="42">
        <v>100</v>
      </c>
      <c r="H888" s="51">
        <f t="shared" si="150"/>
        <v>379757.7</v>
      </c>
      <c r="I888" s="51">
        <f t="shared" si="142"/>
        <v>0</v>
      </c>
      <c r="J888" s="51">
        <f t="shared" si="147"/>
        <v>154.87671288743883</v>
      </c>
      <c r="K888" s="51">
        <f t="shared" si="148"/>
        <v>744.49237916271568</v>
      </c>
      <c r="L888" s="51">
        <f t="shared" si="149"/>
        <v>1355789.5256525662</v>
      </c>
      <c r="M888" s="51"/>
      <c r="N888" s="203">
        <f t="shared" si="141"/>
        <v>1355789.5256525662</v>
      </c>
      <c r="O888" s="34"/>
      <c r="Q888" s="205"/>
      <c r="R888" s="205"/>
    </row>
    <row r="889" spans="1:18" s="32" customFormat="1" x14ac:dyDescent="0.25">
      <c r="A889" s="36"/>
      <c r="B889" s="52" t="s">
        <v>609</v>
      </c>
      <c r="C889" s="36">
        <v>4</v>
      </c>
      <c r="D889" s="56">
        <v>62.897199999999998</v>
      </c>
      <c r="E889" s="84">
        <v>3200</v>
      </c>
      <c r="F889" s="156">
        <v>1232998.8</v>
      </c>
      <c r="G889" s="42">
        <v>100</v>
      </c>
      <c r="H889" s="51">
        <f t="shared" si="150"/>
        <v>1232998.8</v>
      </c>
      <c r="I889" s="51">
        <f t="shared" si="142"/>
        <v>0</v>
      </c>
      <c r="J889" s="51">
        <f t="shared" si="147"/>
        <v>385.31212500000004</v>
      </c>
      <c r="K889" s="51">
        <f t="shared" si="148"/>
        <v>514.05696705015441</v>
      </c>
      <c r="L889" s="51">
        <f t="shared" si="149"/>
        <v>1216562.5556087024</v>
      </c>
      <c r="M889" s="51"/>
      <c r="N889" s="203">
        <f t="shared" si="141"/>
        <v>1216562.5556087024</v>
      </c>
      <c r="O889" s="34"/>
      <c r="Q889" s="205"/>
      <c r="R889" s="205"/>
    </row>
    <row r="890" spans="1:18" s="32" customFormat="1" x14ac:dyDescent="0.25">
      <c r="A890" s="36"/>
      <c r="B890" s="52" t="s">
        <v>610</v>
      </c>
      <c r="C890" s="36">
        <v>4</v>
      </c>
      <c r="D890" s="56">
        <v>33.687600000000003</v>
      </c>
      <c r="E890" s="84">
        <v>2074</v>
      </c>
      <c r="F890" s="156">
        <v>335431.3</v>
      </c>
      <c r="G890" s="42">
        <v>100</v>
      </c>
      <c r="H890" s="51">
        <f t="shared" si="150"/>
        <v>335431.3</v>
      </c>
      <c r="I890" s="51">
        <f t="shared" si="142"/>
        <v>0</v>
      </c>
      <c r="J890" s="51">
        <f t="shared" si="147"/>
        <v>161.73158148505303</v>
      </c>
      <c r="K890" s="51">
        <f t="shared" si="148"/>
        <v>737.63751056510137</v>
      </c>
      <c r="L890" s="51">
        <f t="shared" si="149"/>
        <v>1250255.471274503</v>
      </c>
      <c r="M890" s="51"/>
      <c r="N890" s="203">
        <f t="shared" si="141"/>
        <v>1250255.471274503</v>
      </c>
      <c r="O890" s="34"/>
      <c r="Q890" s="205"/>
      <c r="R890" s="205"/>
    </row>
    <row r="891" spans="1:18" s="32" customFormat="1" x14ac:dyDescent="0.25">
      <c r="A891" s="36"/>
      <c r="B891" s="52" t="s">
        <v>611</v>
      </c>
      <c r="C891" s="36">
        <v>4</v>
      </c>
      <c r="D891" s="56">
        <v>36.413200000000003</v>
      </c>
      <c r="E891" s="84">
        <v>1311</v>
      </c>
      <c r="F891" s="156">
        <v>296086</v>
      </c>
      <c r="G891" s="42">
        <v>100</v>
      </c>
      <c r="H891" s="51">
        <f t="shared" si="150"/>
        <v>296086</v>
      </c>
      <c r="I891" s="51">
        <f t="shared" si="142"/>
        <v>0</v>
      </c>
      <c r="J891" s="51">
        <f t="shared" si="147"/>
        <v>225.84744469870327</v>
      </c>
      <c r="K891" s="51">
        <f t="shared" si="148"/>
        <v>673.52164735145118</v>
      </c>
      <c r="L891" s="51">
        <f t="shared" si="149"/>
        <v>1090049.672842517</v>
      </c>
      <c r="M891" s="51"/>
      <c r="N891" s="203">
        <f t="shared" si="141"/>
        <v>1090049.672842517</v>
      </c>
      <c r="O891" s="34"/>
      <c r="Q891" s="205"/>
      <c r="R891" s="205"/>
    </row>
    <row r="892" spans="1:18" s="32" customFormat="1" x14ac:dyDescent="0.25">
      <c r="A892" s="36"/>
      <c r="B892" s="52" t="s">
        <v>612</v>
      </c>
      <c r="C892" s="36">
        <v>4</v>
      </c>
      <c r="D892" s="56">
        <v>17.424600000000002</v>
      </c>
      <c r="E892" s="84">
        <v>703</v>
      </c>
      <c r="F892" s="156">
        <v>86271.1</v>
      </c>
      <c r="G892" s="42">
        <v>100</v>
      </c>
      <c r="H892" s="51">
        <f t="shared" si="150"/>
        <v>86271.1</v>
      </c>
      <c r="I892" s="51">
        <f t="shared" si="142"/>
        <v>0</v>
      </c>
      <c r="J892" s="51">
        <f t="shared" si="147"/>
        <v>122.71849217638692</v>
      </c>
      <c r="K892" s="51">
        <f t="shared" si="148"/>
        <v>776.65059987376753</v>
      </c>
      <c r="L892" s="51">
        <f t="shared" si="149"/>
        <v>1076283.4218527153</v>
      </c>
      <c r="M892" s="51"/>
      <c r="N892" s="203">
        <f t="shared" si="141"/>
        <v>1076283.4218527153</v>
      </c>
      <c r="O892" s="34"/>
      <c r="Q892" s="205"/>
      <c r="R892" s="205"/>
    </row>
    <row r="893" spans="1:18" s="32" customFormat="1" x14ac:dyDescent="0.25">
      <c r="A893" s="36"/>
      <c r="B893" s="52" t="s">
        <v>613</v>
      </c>
      <c r="C893" s="36">
        <v>4</v>
      </c>
      <c r="D893" s="56">
        <v>18.459800000000001</v>
      </c>
      <c r="E893" s="84">
        <v>1298</v>
      </c>
      <c r="F893" s="156">
        <v>207467.4</v>
      </c>
      <c r="G893" s="42">
        <v>100</v>
      </c>
      <c r="H893" s="51">
        <f t="shared" si="150"/>
        <v>207467.4</v>
      </c>
      <c r="I893" s="51">
        <f t="shared" si="142"/>
        <v>0</v>
      </c>
      <c r="J893" s="51">
        <f t="shared" si="147"/>
        <v>159.83620955315871</v>
      </c>
      <c r="K893" s="51">
        <f t="shared" si="148"/>
        <v>739.53288249699574</v>
      </c>
      <c r="L893" s="51">
        <f t="shared" si="149"/>
        <v>1107265.692977983</v>
      </c>
      <c r="M893" s="51"/>
      <c r="N893" s="203">
        <f t="shared" si="141"/>
        <v>1107265.692977983</v>
      </c>
      <c r="O893" s="34"/>
      <c r="Q893" s="205"/>
      <c r="R893" s="205"/>
    </row>
    <row r="894" spans="1:18" s="32" customFormat="1" x14ac:dyDescent="0.25">
      <c r="A894" s="36"/>
      <c r="B894" s="52" t="s">
        <v>296</v>
      </c>
      <c r="C894" s="36">
        <v>4</v>
      </c>
      <c r="D894" s="56">
        <v>17.335699999999999</v>
      </c>
      <c r="E894" s="84">
        <v>843</v>
      </c>
      <c r="F894" s="156">
        <v>223292.6</v>
      </c>
      <c r="G894" s="42">
        <v>100</v>
      </c>
      <c r="H894" s="51">
        <f t="shared" si="150"/>
        <v>223292.6</v>
      </c>
      <c r="I894" s="51">
        <f t="shared" si="142"/>
        <v>0</v>
      </c>
      <c r="J894" s="51">
        <f t="shared" si="147"/>
        <v>264.87852906287071</v>
      </c>
      <c r="K894" s="51">
        <f t="shared" si="148"/>
        <v>634.49056298728374</v>
      </c>
      <c r="L894" s="51">
        <f t="shared" si="149"/>
        <v>922259.45981785341</v>
      </c>
      <c r="M894" s="51"/>
      <c r="N894" s="203">
        <f t="shared" si="141"/>
        <v>922259.45981785341</v>
      </c>
      <c r="O894" s="34"/>
      <c r="Q894" s="205"/>
      <c r="R894" s="205"/>
    </row>
    <row r="895" spans="1:18" s="32" customFormat="1" x14ac:dyDescent="0.25">
      <c r="A895" s="36"/>
      <c r="B895" s="52" t="s">
        <v>614</v>
      </c>
      <c r="C895" s="36">
        <v>4</v>
      </c>
      <c r="D895" s="56">
        <v>9.4989999999999988</v>
      </c>
      <c r="E895" s="84">
        <v>565</v>
      </c>
      <c r="F895" s="156">
        <v>78564.600000000006</v>
      </c>
      <c r="G895" s="42">
        <v>100</v>
      </c>
      <c r="H895" s="51">
        <f t="shared" si="150"/>
        <v>78564.600000000006</v>
      </c>
      <c r="I895" s="51">
        <f t="shared" si="142"/>
        <v>0</v>
      </c>
      <c r="J895" s="51">
        <f t="shared" si="147"/>
        <v>139.052389380531</v>
      </c>
      <c r="K895" s="51">
        <f t="shared" si="148"/>
        <v>760.31670266962351</v>
      </c>
      <c r="L895" s="51">
        <f t="shared" si="149"/>
        <v>1013267.5577539861</v>
      </c>
      <c r="M895" s="51"/>
      <c r="N895" s="203">
        <f t="shared" si="141"/>
        <v>1013267.5577539861</v>
      </c>
      <c r="O895" s="34"/>
      <c r="Q895" s="205"/>
      <c r="R895" s="205"/>
    </row>
    <row r="896" spans="1:18" s="32" customFormat="1" x14ac:dyDescent="0.25">
      <c r="A896" s="36"/>
      <c r="B896" s="52" t="s">
        <v>615</v>
      </c>
      <c r="C896" s="36">
        <v>4</v>
      </c>
      <c r="D896" s="56">
        <v>50.374799999999993</v>
      </c>
      <c r="E896" s="84">
        <v>2656</v>
      </c>
      <c r="F896" s="156">
        <v>674435.2</v>
      </c>
      <c r="G896" s="42">
        <v>100</v>
      </c>
      <c r="H896" s="51">
        <f t="shared" si="150"/>
        <v>674435.2</v>
      </c>
      <c r="I896" s="51">
        <f t="shared" si="142"/>
        <v>0</v>
      </c>
      <c r="J896" s="51">
        <f t="shared" si="147"/>
        <v>253.92891566265058</v>
      </c>
      <c r="K896" s="51">
        <f t="shared" si="148"/>
        <v>645.44017638750393</v>
      </c>
      <c r="L896" s="51">
        <f t="shared" si="149"/>
        <v>1266246.872180776</v>
      </c>
      <c r="M896" s="51"/>
      <c r="N896" s="203">
        <f t="shared" si="141"/>
        <v>1266246.872180776</v>
      </c>
      <c r="O896" s="34"/>
      <c r="Q896" s="205"/>
      <c r="R896" s="205"/>
    </row>
    <row r="897" spans="1:18" s="32" customFormat="1" x14ac:dyDescent="0.25">
      <c r="A897" s="36"/>
      <c r="B897" s="52" t="s">
        <v>574</v>
      </c>
      <c r="C897" s="36">
        <v>4</v>
      </c>
      <c r="D897" s="56">
        <v>12.6898</v>
      </c>
      <c r="E897" s="84">
        <v>745</v>
      </c>
      <c r="F897" s="156">
        <v>132910.6</v>
      </c>
      <c r="G897" s="42">
        <v>100</v>
      </c>
      <c r="H897" s="51">
        <f t="shared" si="150"/>
        <v>132910.6</v>
      </c>
      <c r="I897" s="51">
        <f t="shared" si="142"/>
        <v>0</v>
      </c>
      <c r="J897" s="51">
        <f t="shared" si="147"/>
        <v>178.40348993288592</v>
      </c>
      <c r="K897" s="51">
        <f t="shared" si="148"/>
        <v>720.96560211726853</v>
      </c>
      <c r="L897" s="51">
        <f t="shared" si="149"/>
        <v>998567.65811394097</v>
      </c>
      <c r="M897" s="51"/>
      <c r="N897" s="203">
        <f t="shared" si="141"/>
        <v>998567.65811394097</v>
      </c>
      <c r="O897" s="34"/>
      <c r="Q897" s="205"/>
      <c r="R897" s="205"/>
    </row>
    <row r="898" spans="1:18" s="32" customFormat="1" x14ac:dyDescent="0.25">
      <c r="A898" s="36"/>
      <c r="B898" s="52" t="s">
        <v>616</v>
      </c>
      <c r="C898" s="36">
        <v>4</v>
      </c>
      <c r="D898" s="56">
        <v>34.032299999999999</v>
      </c>
      <c r="E898" s="84">
        <v>1646</v>
      </c>
      <c r="F898" s="156">
        <v>417213.6</v>
      </c>
      <c r="G898" s="42">
        <v>100</v>
      </c>
      <c r="H898" s="51">
        <f t="shared" si="150"/>
        <v>417213.6</v>
      </c>
      <c r="I898" s="51">
        <f t="shared" si="142"/>
        <v>0</v>
      </c>
      <c r="J898" s="51">
        <f t="shared" si="147"/>
        <v>253.47120291616037</v>
      </c>
      <c r="K898" s="51">
        <f t="shared" si="148"/>
        <v>645.89788913399411</v>
      </c>
      <c r="L898" s="51">
        <f t="shared" si="149"/>
        <v>1089437.3036369567</v>
      </c>
      <c r="M898" s="51"/>
      <c r="N898" s="203">
        <f t="shared" ref="N898:N961" si="151">L898+M898</f>
        <v>1089437.3036369567</v>
      </c>
      <c r="O898" s="34"/>
      <c r="Q898" s="205"/>
      <c r="R898" s="205"/>
    </row>
    <row r="899" spans="1:18" s="32" customFormat="1" x14ac:dyDescent="0.25">
      <c r="A899" s="36"/>
      <c r="B899" s="52" t="s">
        <v>617</v>
      </c>
      <c r="C899" s="36">
        <v>4</v>
      </c>
      <c r="D899" s="56">
        <v>17.230599999999999</v>
      </c>
      <c r="E899" s="84">
        <v>813</v>
      </c>
      <c r="F899" s="156">
        <v>240343</v>
      </c>
      <c r="G899" s="42">
        <v>100</v>
      </c>
      <c r="H899" s="51">
        <f t="shared" si="150"/>
        <v>240343</v>
      </c>
      <c r="I899" s="51">
        <f t="shared" si="142"/>
        <v>0</v>
      </c>
      <c r="J899" s="51">
        <f t="shared" si="147"/>
        <v>295.62484624846246</v>
      </c>
      <c r="K899" s="51">
        <f t="shared" si="148"/>
        <v>603.74424580169193</v>
      </c>
      <c r="L899" s="51">
        <f t="shared" si="149"/>
        <v>881357.64193940151</v>
      </c>
      <c r="M899" s="51"/>
      <c r="N899" s="203">
        <f t="shared" si="151"/>
        <v>881357.64193940151</v>
      </c>
      <c r="O899" s="34"/>
      <c r="Q899" s="205"/>
      <c r="R899" s="205"/>
    </row>
    <row r="900" spans="1:18" s="32" customFormat="1" x14ac:dyDescent="0.25">
      <c r="A900" s="36"/>
      <c r="B900" s="52" t="s">
        <v>618</v>
      </c>
      <c r="C900" s="36">
        <v>4</v>
      </c>
      <c r="D900" s="56">
        <v>31.044899999999998</v>
      </c>
      <c r="E900" s="84">
        <v>2508</v>
      </c>
      <c r="F900" s="156">
        <v>630876</v>
      </c>
      <c r="G900" s="42">
        <v>100</v>
      </c>
      <c r="H900" s="51">
        <f t="shared" si="150"/>
        <v>630876</v>
      </c>
      <c r="I900" s="51">
        <f t="shared" ref="I900:I963" si="152">F900-H900</f>
        <v>0</v>
      </c>
      <c r="J900" s="51">
        <f t="shared" si="147"/>
        <v>251.54545454545453</v>
      </c>
      <c r="K900" s="51">
        <f t="shared" si="148"/>
        <v>647.82363750469995</v>
      </c>
      <c r="L900" s="51">
        <f t="shared" si="149"/>
        <v>1186084.6752310109</v>
      </c>
      <c r="M900" s="51"/>
      <c r="N900" s="203">
        <f t="shared" si="151"/>
        <v>1186084.6752310109</v>
      </c>
      <c r="O900" s="34"/>
      <c r="Q900" s="205"/>
      <c r="R900" s="205"/>
    </row>
    <row r="901" spans="1:18" s="32" customFormat="1" x14ac:dyDescent="0.25">
      <c r="A901" s="36"/>
      <c r="B901" s="52" t="s">
        <v>619</v>
      </c>
      <c r="C901" s="36">
        <v>4</v>
      </c>
      <c r="D901" s="56">
        <v>11.1501</v>
      </c>
      <c r="E901" s="84">
        <v>682</v>
      </c>
      <c r="F901" s="156">
        <v>639704.6</v>
      </c>
      <c r="G901" s="42">
        <v>100</v>
      </c>
      <c r="H901" s="51">
        <f t="shared" si="150"/>
        <v>639704.6</v>
      </c>
      <c r="I901" s="51">
        <f t="shared" si="152"/>
        <v>0</v>
      </c>
      <c r="J901" s="51">
        <f t="shared" si="147"/>
        <v>937.98328445747802</v>
      </c>
      <c r="K901" s="51">
        <f t="shared" si="148"/>
        <v>-38.614192407323571</v>
      </c>
      <c r="L901" s="51">
        <f t="shared" si="149"/>
        <v>120148.15027383721</v>
      </c>
      <c r="M901" s="51"/>
      <c r="N901" s="203">
        <f t="shared" si="151"/>
        <v>120148.15027383721</v>
      </c>
      <c r="O901" s="34"/>
      <c r="Q901" s="205"/>
      <c r="R901" s="205"/>
    </row>
    <row r="902" spans="1:18" s="32" customFormat="1" x14ac:dyDescent="0.25">
      <c r="A902" s="36"/>
      <c r="B902" s="52" t="s">
        <v>620</v>
      </c>
      <c r="C902" s="36">
        <v>4</v>
      </c>
      <c r="D902" s="56">
        <v>10.266300000000001</v>
      </c>
      <c r="E902" s="84">
        <v>953</v>
      </c>
      <c r="F902" s="156">
        <v>265718.2</v>
      </c>
      <c r="G902" s="42">
        <v>100</v>
      </c>
      <c r="H902" s="51">
        <f t="shared" si="150"/>
        <v>265718.2</v>
      </c>
      <c r="I902" s="51">
        <f t="shared" si="152"/>
        <v>0</v>
      </c>
      <c r="J902" s="51">
        <f t="shared" si="147"/>
        <v>278.82287513116478</v>
      </c>
      <c r="K902" s="51">
        <f t="shared" si="148"/>
        <v>620.54621691898967</v>
      </c>
      <c r="L902" s="51">
        <f t="shared" si="149"/>
        <v>895031.19460890186</v>
      </c>
      <c r="M902" s="51"/>
      <c r="N902" s="203">
        <f t="shared" si="151"/>
        <v>895031.19460890186</v>
      </c>
      <c r="O902" s="34"/>
      <c r="Q902" s="205"/>
      <c r="R902" s="205"/>
    </row>
    <row r="903" spans="1:18" s="32" customFormat="1" x14ac:dyDescent="0.25">
      <c r="A903" s="36"/>
      <c r="B903" s="52" t="s">
        <v>621</v>
      </c>
      <c r="C903" s="36">
        <v>4</v>
      </c>
      <c r="D903" s="56">
        <v>27.482099999999999</v>
      </c>
      <c r="E903" s="84">
        <v>1328</v>
      </c>
      <c r="F903" s="156">
        <v>269966.5</v>
      </c>
      <c r="G903" s="42">
        <v>100</v>
      </c>
      <c r="H903" s="51">
        <f t="shared" si="150"/>
        <v>269966.5</v>
      </c>
      <c r="I903" s="51">
        <f t="shared" si="152"/>
        <v>0</v>
      </c>
      <c r="J903" s="51">
        <f t="shared" si="147"/>
        <v>203.28802710843374</v>
      </c>
      <c r="K903" s="51">
        <f t="shared" si="148"/>
        <v>696.08106494172068</v>
      </c>
      <c r="L903" s="51">
        <f t="shared" si="149"/>
        <v>1089115.432296817</v>
      </c>
      <c r="M903" s="51"/>
      <c r="N903" s="203">
        <f t="shared" si="151"/>
        <v>1089115.432296817</v>
      </c>
      <c r="O903" s="34"/>
      <c r="Q903" s="205"/>
      <c r="R903" s="205"/>
    </row>
    <row r="904" spans="1:18" s="32" customFormat="1" x14ac:dyDescent="0.25">
      <c r="A904" s="36"/>
      <c r="B904" s="52" t="s">
        <v>843</v>
      </c>
      <c r="C904" s="36">
        <v>4</v>
      </c>
      <c r="D904" s="56">
        <v>24.450700000000005</v>
      </c>
      <c r="E904" s="84">
        <v>1046</v>
      </c>
      <c r="F904" s="156">
        <v>573220.69999999995</v>
      </c>
      <c r="G904" s="42">
        <v>100</v>
      </c>
      <c r="H904" s="51">
        <f t="shared" si="150"/>
        <v>573220.69999999995</v>
      </c>
      <c r="I904" s="51">
        <f t="shared" si="152"/>
        <v>0</v>
      </c>
      <c r="J904" s="51">
        <f t="shared" si="147"/>
        <v>548.01214149139571</v>
      </c>
      <c r="K904" s="51">
        <f t="shared" si="148"/>
        <v>351.35695055875874</v>
      </c>
      <c r="L904" s="51">
        <f t="shared" si="149"/>
        <v>630871.43818316644</v>
      </c>
      <c r="M904" s="51"/>
      <c r="N904" s="203">
        <f t="shared" si="151"/>
        <v>630871.43818316644</v>
      </c>
      <c r="O904" s="34"/>
      <c r="Q904" s="205"/>
      <c r="R904" s="205"/>
    </row>
    <row r="905" spans="1:18" s="32" customFormat="1" x14ac:dyDescent="0.25">
      <c r="A905" s="36"/>
      <c r="B905" s="52" t="s">
        <v>622</v>
      </c>
      <c r="C905" s="36">
        <v>4</v>
      </c>
      <c r="D905" s="56">
        <v>14.500899999999998</v>
      </c>
      <c r="E905" s="84">
        <v>676</v>
      </c>
      <c r="F905" s="156">
        <v>286455.8</v>
      </c>
      <c r="G905" s="42">
        <v>100</v>
      </c>
      <c r="H905" s="51">
        <f t="shared" si="150"/>
        <v>286455.8</v>
      </c>
      <c r="I905" s="51">
        <f t="shared" si="152"/>
        <v>0</v>
      </c>
      <c r="J905" s="51">
        <f t="shared" si="147"/>
        <v>423.75118343195265</v>
      </c>
      <c r="K905" s="51">
        <f t="shared" si="148"/>
        <v>475.6179086182018</v>
      </c>
      <c r="L905" s="51">
        <f t="shared" si="149"/>
        <v>701741.74434128031</v>
      </c>
      <c r="M905" s="51"/>
      <c r="N905" s="203">
        <f t="shared" si="151"/>
        <v>701741.74434128031</v>
      </c>
      <c r="O905" s="34"/>
      <c r="Q905" s="205"/>
      <c r="R905" s="205"/>
    </row>
    <row r="906" spans="1:18" s="32" customFormat="1" x14ac:dyDescent="0.25">
      <c r="A906" s="36"/>
      <c r="B906" s="52" t="s">
        <v>866</v>
      </c>
      <c r="C906" s="36">
        <v>3</v>
      </c>
      <c r="D906" s="56">
        <v>19.206800000000001</v>
      </c>
      <c r="E906" s="84">
        <v>5857</v>
      </c>
      <c r="F906" s="156">
        <v>11957856.5</v>
      </c>
      <c r="G906" s="42">
        <v>50</v>
      </c>
      <c r="H906" s="51">
        <f t="shared" si="150"/>
        <v>5978928.25</v>
      </c>
      <c r="I906" s="51">
        <f t="shared" si="152"/>
        <v>5978928.25</v>
      </c>
      <c r="J906" s="51">
        <f t="shared" si="147"/>
        <v>2041.6350520744409</v>
      </c>
      <c r="K906" s="51">
        <f t="shared" si="148"/>
        <v>-1142.2659600242864</v>
      </c>
      <c r="L906" s="51">
        <f t="shared" si="149"/>
        <v>774022.85783167067</v>
      </c>
      <c r="M906" s="51"/>
      <c r="N906" s="203">
        <f t="shared" si="151"/>
        <v>774022.85783167067</v>
      </c>
      <c r="O906" s="34"/>
      <c r="Q906" s="205"/>
      <c r="R906" s="205"/>
    </row>
    <row r="907" spans="1:18" s="32" customFormat="1" x14ac:dyDescent="0.25">
      <c r="A907" s="36"/>
      <c r="B907" s="52" t="s">
        <v>844</v>
      </c>
      <c r="C907" s="36">
        <v>4</v>
      </c>
      <c r="D907" s="56">
        <v>32.515500000000003</v>
      </c>
      <c r="E907" s="84">
        <v>2054</v>
      </c>
      <c r="F907" s="156">
        <v>460188.9</v>
      </c>
      <c r="G907" s="42">
        <v>100</v>
      </c>
      <c r="H907" s="51">
        <f t="shared" si="150"/>
        <v>460188.9</v>
      </c>
      <c r="I907" s="51">
        <f t="shared" si="152"/>
        <v>0</v>
      </c>
      <c r="J907" s="51">
        <f t="shared" si="147"/>
        <v>224.04522882181112</v>
      </c>
      <c r="K907" s="51">
        <f t="shared" si="148"/>
        <v>675.32386322834327</v>
      </c>
      <c r="L907" s="51">
        <f t="shared" si="149"/>
        <v>1169070.9826371896</v>
      </c>
      <c r="M907" s="51"/>
      <c r="N907" s="203">
        <f t="shared" si="151"/>
        <v>1169070.9826371896</v>
      </c>
      <c r="O907" s="34"/>
      <c r="Q907" s="205"/>
      <c r="R907" s="205"/>
    </row>
    <row r="908" spans="1:18" s="32" customFormat="1" x14ac:dyDescent="0.25">
      <c r="A908" s="36"/>
      <c r="B908" s="4"/>
      <c r="C908" s="4"/>
      <c r="D908" s="56">
        <v>0</v>
      </c>
      <c r="E908" s="86"/>
      <c r="F908" s="33"/>
      <c r="G908" s="42"/>
      <c r="H908" s="43"/>
      <c r="I908" s="51"/>
      <c r="J908" s="51"/>
      <c r="K908" s="51"/>
      <c r="L908" s="51"/>
      <c r="M908" s="51"/>
      <c r="N908" s="203"/>
      <c r="O908" s="34"/>
      <c r="Q908" s="205"/>
      <c r="R908" s="205"/>
    </row>
    <row r="909" spans="1:18" s="32" customFormat="1" x14ac:dyDescent="0.25">
      <c r="A909" s="31" t="s">
        <v>623</v>
      </c>
      <c r="B909" s="44" t="s">
        <v>2</v>
      </c>
      <c r="C909" s="45"/>
      <c r="D909" s="3">
        <v>998.38089999999977</v>
      </c>
      <c r="E909" s="87">
        <f>E910</f>
        <v>63674</v>
      </c>
      <c r="F909" s="38"/>
      <c r="G909" s="42"/>
      <c r="H909" s="38">
        <f>H911</f>
        <v>4469664.9749999996</v>
      </c>
      <c r="I909" s="38">
        <f>I911</f>
        <v>-4469664.9749999996</v>
      </c>
      <c r="J909" s="51"/>
      <c r="K909" s="51"/>
      <c r="L909" s="51"/>
      <c r="M909" s="47">
        <f>M911</f>
        <v>36817329.287582554</v>
      </c>
      <c r="N909" s="201">
        <f t="shared" si="151"/>
        <v>36817329.287582554</v>
      </c>
      <c r="O909" s="34"/>
      <c r="Q909" s="205"/>
      <c r="R909" s="205"/>
    </row>
    <row r="910" spans="1:18" s="32" customFormat="1" x14ac:dyDescent="0.25">
      <c r="A910" s="31" t="s">
        <v>623</v>
      </c>
      <c r="B910" s="44" t="s">
        <v>3</v>
      </c>
      <c r="C910" s="45"/>
      <c r="D910" s="3">
        <v>998.38089999999977</v>
      </c>
      <c r="E910" s="87">
        <f>SUM(E912:E934)</f>
        <v>63674</v>
      </c>
      <c r="F910" s="38">
        <f>SUM(F912:F934)</f>
        <v>39221595.599999987</v>
      </c>
      <c r="G910" s="42"/>
      <c r="H910" s="38">
        <f>SUM(H912:H934)</f>
        <v>30282265.649999995</v>
      </c>
      <c r="I910" s="38">
        <f>SUM(I912:I934)</f>
        <v>8939329.9499999993</v>
      </c>
      <c r="J910" s="51"/>
      <c r="K910" s="51"/>
      <c r="L910" s="38">
        <f>SUM(L912:L934)</f>
        <v>24863515.699244045</v>
      </c>
      <c r="M910" s="51"/>
      <c r="N910" s="201">
        <f t="shared" si="151"/>
        <v>24863515.699244045</v>
      </c>
      <c r="O910" s="34"/>
      <c r="Q910" s="205"/>
      <c r="R910" s="205"/>
    </row>
    <row r="911" spans="1:18" s="32" customFormat="1" x14ac:dyDescent="0.25">
      <c r="A911" s="36"/>
      <c r="B911" s="52" t="s">
        <v>26</v>
      </c>
      <c r="C911" s="36">
        <v>2</v>
      </c>
      <c r="D911" s="56">
        <v>0</v>
      </c>
      <c r="E911" s="90"/>
      <c r="F911" s="51"/>
      <c r="G911" s="42">
        <v>25</v>
      </c>
      <c r="H911" s="51">
        <f>F930*G911/100</f>
        <v>4469664.9749999996</v>
      </c>
      <c r="I911" s="51">
        <f t="shared" si="152"/>
        <v>-4469664.9749999996</v>
      </c>
      <c r="J911" s="51"/>
      <c r="K911" s="51"/>
      <c r="L911" s="51"/>
      <c r="M911" s="51">
        <f>($L$7*$L$8*E909/$L$10)+($L$7*$L$9*D909/$L$11)</f>
        <v>36817329.287582554</v>
      </c>
      <c r="N911" s="203">
        <f t="shared" si="151"/>
        <v>36817329.287582554</v>
      </c>
      <c r="O911" s="34"/>
      <c r="Q911" s="205"/>
      <c r="R911" s="205"/>
    </row>
    <row r="912" spans="1:18" s="32" customFormat="1" x14ac:dyDescent="0.25">
      <c r="A912" s="36"/>
      <c r="B912" s="52" t="s">
        <v>624</v>
      </c>
      <c r="C912" s="36">
        <v>4</v>
      </c>
      <c r="D912" s="56">
        <v>17.226600000000001</v>
      </c>
      <c r="E912" s="84">
        <v>423</v>
      </c>
      <c r="F912" s="122">
        <v>150625.20000000001</v>
      </c>
      <c r="G912" s="42">
        <v>100</v>
      </c>
      <c r="H912" s="51">
        <f>F912*G912/100</f>
        <v>150625.20000000001</v>
      </c>
      <c r="I912" s="51">
        <f t="shared" si="152"/>
        <v>0</v>
      </c>
      <c r="J912" s="51">
        <f t="shared" ref="J912:J934" si="153">F912/E912</f>
        <v>356.08794326241139</v>
      </c>
      <c r="K912" s="51">
        <f t="shared" ref="K912:K934" si="154">$J$11*$J$19-J912</f>
        <v>543.28114878774306</v>
      </c>
      <c r="L912" s="51">
        <f t="shared" ref="L912:L934" si="155">IF(K912&gt;0,$J$7*$J$8*(K912/$K$19),0)+$J$7*$J$9*(E912/$E$19)+$J$7*$J$10*(D912/$D$19)</f>
        <v>761518.42685104604</v>
      </c>
      <c r="M912" s="51"/>
      <c r="N912" s="203">
        <f t="shared" si="151"/>
        <v>761518.42685104604</v>
      </c>
      <c r="O912" s="34"/>
      <c r="Q912" s="205"/>
      <c r="R912" s="205"/>
    </row>
    <row r="913" spans="1:18" s="32" customFormat="1" x14ac:dyDescent="0.25">
      <c r="A913" s="36"/>
      <c r="B913" s="52" t="s">
        <v>105</v>
      </c>
      <c r="C913" s="36">
        <v>4</v>
      </c>
      <c r="D913" s="56">
        <v>25.498499999999996</v>
      </c>
      <c r="E913" s="84">
        <v>2530</v>
      </c>
      <c r="F913" s="122">
        <v>421118.4</v>
      </c>
      <c r="G913" s="42">
        <v>100</v>
      </c>
      <c r="H913" s="51">
        <f t="shared" ref="H913:H934" si="156">F913*G913/100</f>
        <v>421118.4</v>
      </c>
      <c r="I913" s="51">
        <f t="shared" si="152"/>
        <v>0</v>
      </c>
      <c r="J913" s="51">
        <f t="shared" si="153"/>
        <v>166.44996047430831</v>
      </c>
      <c r="K913" s="51">
        <f t="shared" si="154"/>
        <v>732.91913157584611</v>
      </c>
      <c r="L913" s="51">
        <f t="shared" si="155"/>
        <v>1272236.9738925572</v>
      </c>
      <c r="M913" s="51"/>
      <c r="N913" s="203">
        <f t="shared" si="151"/>
        <v>1272236.9738925572</v>
      </c>
      <c r="O913" s="34"/>
      <c r="Q913" s="205"/>
      <c r="R913" s="205"/>
    </row>
    <row r="914" spans="1:18" s="32" customFormat="1" x14ac:dyDescent="0.25">
      <c r="A914" s="36"/>
      <c r="B914" s="52" t="s">
        <v>625</v>
      </c>
      <c r="C914" s="36">
        <v>4</v>
      </c>
      <c r="D914" s="56">
        <v>35.809699999999999</v>
      </c>
      <c r="E914" s="84">
        <v>898</v>
      </c>
      <c r="F914" s="122">
        <v>297677.7</v>
      </c>
      <c r="G914" s="42">
        <v>100</v>
      </c>
      <c r="H914" s="51">
        <f t="shared" si="156"/>
        <v>297677.7</v>
      </c>
      <c r="I914" s="51">
        <f t="shared" si="152"/>
        <v>0</v>
      </c>
      <c r="J914" s="51">
        <f t="shared" si="153"/>
        <v>331.48964365256126</v>
      </c>
      <c r="K914" s="51">
        <f t="shared" si="154"/>
        <v>567.87944839759325</v>
      </c>
      <c r="L914" s="51">
        <f t="shared" si="155"/>
        <v>911163.09613640024</v>
      </c>
      <c r="M914" s="51"/>
      <c r="N914" s="203">
        <f t="shared" si="151"/>
        <v>911163.09613640024</v>
      </c>
      <c r="O914" s="34"/>
      <c r="Q914" s="205"/>
      <c r="R914" s="205"/>
    </row>
    <row r="915" spans="1:18" s="32" customFormat="1" x14ac:dyDescent="0.25">
      <c r="A915" s="36"/>
      <c r="B915" s="52" t="s">
        <v>845</v>
      </c>
      <c r="C915" s="36">
        <v>4</v>
      </c>
      <c r="D915" s="56">
        <v>39.009399999999999</v>
      </c>
      <c r="E915" s="84">
        <v>2627</v>
      </c>
      <c r="F915" s="122">
        <v>560235.4</v>
      </c>
      <c r="G915" s="42">
        <v>100</v>
      </c>
      <c r="H915" s="51">
        <f t="shared" si="156"/>
        <v>560235.4</v>
      </c>
      <c r="I915" s="51">
        <f t="shared" si="152"/>
        <v>0</v>
      </c>
      <c r="J915" s="51">
        <f t="shared" si="153"/>
        <v>213.26052531404645</v>
      </c>
      <c r="K915" s="51">
        <f t="shared" si="154"/>
        <v>686.10856673610806</v>
      </c>
      <c r="L915" s="51">
        <f t="shared" si="155"/>
        <v>1273285.2699902495</v>
      </c>
      <c r="M915" s="51"/>
      <c r="N915" s="203">
        <f t="shared" si="151"/>
        <v>1273285.2699902495</v>
      </c>
      <c r="O915" s="34"/>
      <c r="Q915" s="205"/>
      <c r="R915" s="205"/>
    </row>
    <row r="916" spans="1:18" s="32" customFormat="1" x14ac:dyDescent="0.25">
      <c r="A916" s="36"/>
      <c r="B916" s="52" t="s">
        <v>626</v>
      </c>
      <c r="C916" s="36">
        <v>4</v>
      </c>
      <c r="D916" s="56">
        <v>53.113700000000001</v>
      </c>
      <c r="E916" s="84">
        <v>3260</v>
      </c>
      <c r="F916" s="122">
        <v>544169.80000000005</v>
      </c>
      <c r="G916" s="42">
        <v>100</v>
      </c>
      <c r="H916" s="51">
        <f t="shared" si="156"/>
        <v>544169.80000000005</v>
      </c>
      <c r="I916" s="51">
        <f t="shared" si="152"/>
        <v>0</v>
      </c>
      <c r="J916" s="51">
        <f t="shared" si="153"/>
        <v>166.92325153374236</v>
      </c>
      <c r="K916" s="51">
        <f t="shared" si="154"/>
        <v>732.44584051641209</v>
      </c>
      <c r="L916" s="51">
        <f t="shared" si="155"/>
        <v>1453081.6328322426</v>
      </c>
      <c r="M916" s="51"/>
      <c r="N916" s="203">
        <f t="shared" si="151"/>
        <v>1453081.6328322426</v>
      </c>
      <c r="O916" s="34"/>
      <c r="Q916" s="205"/>
      <c r="R916" s="205"/>
    </row>
    <row r="917" spans="1:18" s="32" customFormat="1" x14ac:dyDescent="0.25">
      <c r="A917" s="36"/>
      <c r="B917" s="52" t="s">
        <v>627</v>
      </c>
      <c r="C917" s="36">
        <v>4</v>
      </c>
      <c r="D917" s="56">
        <v>54.958999999999996</v>
      </c>
      <c r="E917" s="84">
        <v>2568</v>
      </c>
      <c r="F917" s="122">
        <v>842774.9</v>
      </c>
      <c r="G917" s="42">
        <v>100</v>
      </c>
      <c r="H917" s="51">
        <f t="shared" si="156"/>
        <v>842774.9</v>
      </c>
      <c r="I917" s="51">
        <f t="shared" si="152"/>
        <v>0</v>
      </c>
      <c r="J917" s="51">
        <f t="shared" si="153"/>
        <v>328.18337227414332</v>
      </c>
      <c r="K917" s="51">
        <f t="shared" si="154"/>
        <v>571.18571977601118</v>
      </c>
      <c r="L917" s="51">
        <f t="shared" si="155"/>
        <v>1181876.7790692118</v>
      </c>
      <c r="M917" s="51"/>
      <c r="N917" s="203">
        <f t="shared" si="151"/>
        <v>1181876.7790692118</v>
      </c>
      <c r="O917" s="34"/>
      <c r="Q917" s="205"/>
      <c r="R917" s="205"/>
    </row>
    <row r="918" spans="1:18" s="32" customFormat="1" x14ac:dyDescent="0.25">
      <c r="A918" s="36"/>
      <c r="B918" s="52" t="s">
        <v>171</v>
      </c>
      <c r="C918" s="36">
        <v>4</v>
      </c>
      <c r="D918" s="56">
        <v>50.674500000000002</v>
      </c>
      <c r="E918" s="84">
        <v>2261</v>
      </c>
      <c r="F918" s="122">
        <v>801941</v>
      </c>
      <c r="G918" s="42">
        <v>100</v>
      </c>
      <c r="H918" s="51">
        <f t="shared" si="156"/>
        <v>801941</v>
      </c>
      <c r="I918" s="51">
        <f t="shared" si="152"/>
        <v>0</v>
      </c>
      <c r="J918" s="51">
        <f t="shared" si="153"/>
        <v>354.68421052631578</v>
      </c>
      <c r="K918" s="51">
        <f t="shared" si="154"/>
        <v>544.68488152383861</v>
      </c>
      <c r="L918" s="51">
        <f t="shared" si="155"/>
        <v>1098449.3845206057</v>
      </c>
      <c r="M918" s="51"/>
      <c r="N918" s="203">
        <f t="shared" si="151"/>
        <v>1098449.3845206057</v>
      </c>
      <c r="O918" s="34"/>
      <c r="Q918" s="205"/>
      <c r="R918" s="205"/>
    </row>
    <row r="919" spans="1:18" s="32" customFormat="1" x14ac:dyDescent="0.25">
      <c r="A919" s="36"/>
      <c r="B919" s="52" t="s">
        <v>628</v>
      </c>
      <c r="C919" s="36">
        <v>4</v>
      </c>
      <c r="D919" s="56">
        <v>47.912499999999994</v>
      </c>
      <c r="E919" s="84">
        <v>2587</v>
      </c>
      <c r="F919" s="122">
        <v>825816.2</v>
      </c>
      <c r="G919" s="42">
        <v>100</v>
      </c>
      <c r="H919" s="51">
        <f t="shared" si="156"/>
        <v>825816.2</v>
      </c>
      <c r="I919" s="51">
        <f t="shared" si="152"/>
        <v>0</v>
      </c>
      <c r="J919" s="51">
        <f t="shared" si="153"/>
        <v>319.21770390413604</v>
      </c>
      <c r="K919" s="51">
        <f t="shared" si="154"/>
        <v>580.15138814601846</v>
      </c>
      <c r="L919" s="51">
        <f t="shared" si="155"/>
        <v>1171210.8533928173</v>
      </c>
      <c r="M919" s="51"/>
      <c r="N919" s="203">
        <f t="shared" si="151"/>
        <v>1171210.8533928173</v>
      </c>
      <c r="O919" s="34"/>
      <c r="Q919" s="205"/>
      <c r="R919" s="205"/>
    </row>
    <row r="920" spans="1:18" s="32" customFormat="1" x14ac:dyDescent="0.25">
      <c r="A920" s="36"/>
      <c r="B920" s="52" t="s">
        <v>629</v>
      </c>
      <c r="C920" s="36">
        <v>4</v>
      </c>
      <c r="D920" s="56">
        <v>55.839199999999998</v>
      </c>
      <c r="E920" s="84">
        <v>3883</v>
      </c>
      <c r="F920" s="122">
        <v>1426187</v>
      </c>
      <c r="G920" s="42">
        <v>100</v>
      </c>
      <c r="H920" s="51">
        <f t="shared" si="156"/>
        <v>1426187</v>
      </c>
      <c r="I920" s="51">
        <f t="shared" si="152"/>
        <v>0</v>
      </c>
      <c r="J920" s="51">
        <f t="shared" si="153"/>
        <v>367.28998197270153</v>
      </c>
      <c r="K920" s="51">
        <f t="shared" si="154"/>
        <v>532.07911007745292</v>
      </c>
      <c r="L920" s="51">
        <f t="shared" si="155"/>
        <v>1297147.9125631964</v>
      </c>
      <c r="M920" s="51"/>
      <c r="N920" s="203">
        <f t="shared" si="151"/>
        <v>1297147.9125631964</v>
      </c>
      <c r="O920" s="34"/>
      <c r="Q920" s="205"/>
      <c r="R920" s="205"/>
    </row>
    <row r="921" spans="1:18" s="32" customFormat="1" x14ac:dyDescent="0.25">
      <c r="A921" s="36"/>
      <c r="B921" s="52" t="s">
        <v>630</v>
      </c>
      <c r="C921" s="36">
        <v>4</v>
      </c>
      <c r="D921" s="56">
        <v>30.313600000000001</v>
      </c>
      <c r="E921" s="84">
        <v>2890</v>
      </c>
      <c r="F921" s="122">
        <v>650514.30000000005</v>
      </c>
      <c r="G921" s="42">
        <v>100</v>
      </c>
      <c r="H921" s="51">
        <f t="shared" si="156"/>
        <v>650514.30000000005</v>
      </c>
      <c r="I921" s="51">
        <f t="shared" si="152"/>
        <v>0</v>
      </c>
      <c r="J921" s="51">
        <f t="shared" si="153"/>
        <v>225.09145328719725</v>
      </c>
      <c r="K921" s="51">
        <f t="shared" si="154"/>
        <v>674.27763876295717</v>
      </c>
      <c r="L921" s="51">
        <f t="shared" si="155"/>
        <v>1261646.7288069238</v>
      </c>
      <c r="M921" s="51"/>
      <c r="N921" s="203">
        <f t="shared" si="151"/>
        <v>1261646.7288069238</v>
      </c>
      <c r="O921" s="34"/>
      <c r="Q921" s="205"/>
      <c r="R921" s="205"/>
    </row>
    <row r="922" spans="1:18" s="32" customFormat="1" x14ac:dyDescent="0.25">
      <c r="A922" s="36"/>
      <c r="B922" s="52" t="s">
        <v>631</v>
      </c>
      <c r="C922" s="36">
        <v>4</v>
      </c>
      <c r="D922" s="56">
        <v>12.9727</v>
      </c>
      <c r="E922" s="84">
        <v>528</v>
      </c>
      <c r="F922" s="122">
        <v>252126</v>
      </c>
      <c r="G922" s="42">
        <v>100</v>
      </c>
      <c r="H922" s="51">
        <f t="shared" si="156"/>
        <v>252126</v>
      </c>
      <c r="I922" s="51">
        <f t="shared" si="152"/>
        <v>0</v>
      </c>
      <c r="J922" s="51">
        <f t="shared" si="153"/>
        <v>477.51136363636363</v>
      </c>
      <c r="K922" s="51">
        <f t="shared" si="154"/>
        <v>421.85772841379082</v>
      </c>
      <c r="L922" s="51">
        <f t="shared" si="155"/>
        <v>614125.41603008122</v>
      </c>
      <c r="M922" s="51"/>
      <c r="N922" s="203">
        <f t="shared" si="151"/>
        <v>614125.41603008122</v>
      </c>
      <c r="O922" s="34"/>
      <c r="Q922" s="205"/>
      <c r="R922" s="205"/>
    </row>
    <row r="923" spans="1:18" s="32" customFormat="1" x14ac:dyDescent="0.25">
      <c r="A923" s="36"/>
      <c r="B923" s="52" t="s">
        <v>632</v>
      </c>
      <c r="C923" s="36">
        <v>4</v>
      </c>
      <c r="D923" s="56">
        <v>53.3904</v>
      </c>
      <c r="E923" s="84">
        <v>4812</v>
      </c>
      <c r="F923" s="122">
        <v>2152849.7999999998</v>
      </c>
      <c r="G923" s="42">
        <v>100</v>
      </c>
      <c r="H923" s="51">
        <f t="shared" si="156"/>
        <v>2152849.7999999998</v>
      </c>
      <c r="I923" s="51">
        <f t="shared" si="152"/>
        <v>0</v>
      </c>
      <c r="J923" s="51">
        <f t="shared" si="153"/>
        <v>447.39189526184532</v>
      </c>
      <c r="K923" s="51">
        <f t="shared" si="154"/>
        <v>451.97719678830913</v>
      </c>
      <c r="L923" s="51">
        <f t="shared" si="155"/>
        <v>1305239.6465380192</v>
      </c>
      <c r="M923" s="51"/>
      <c r="N923" s="203">
        <f t="shared" si="151"/>
        <v>1305239.6465380192</v>
      </c>
      <c r="O923" s="34"/>
      <c r="Q923" s="205"/>
      <c r="R923" s="205"/>
    </row>
    <row r="924" spans="1:18" s="32" customFormat="1" x14ac:dyDescent="0.25">
      <c r="A924" s="36"/>
      <c r="B924" s="52" t="s">
        <v>244</v>
      </c>
      <c r="C924" s="36">
        <v>4</v>
      </c>
      <c r="D924" s="56">
        <v>38.387099999999997</v>
      </c>
      <c r="E924" s="84">
        <v>1712</v>
      </c>
      <c r="F924" s="122">
        <v>2613657</v>
      </c>
      <c r="G924" s="42">
        <v>100</v>
      </c>
      <c r="H924" s="51">
        <f t="shared" si="156"/>
        <v>2613657</v>
      </c>
      <c r="I924" s="51">
        <f t="shared" si="152"/>
        <v>0</v>
      </c>
      <c r="J924" s="51">
        <f t="shared" si="153"/>
        <v>1526.668808411215</v>
      </c>
      <c r="K924" s="51">
        <f t="shared" si="154"/>
        <v>-627.29971636106052</v>
      </c>
      <c r="L924" s="51">
        <f t="shared" si="155"/>
        <v>336620.1638338078</v>
      </c>
      <c r="M924" s="51"/>
      <c r="N924" s="203">
        <f t="shared" si="151"/>
        <v>336620.1638338078</v>
      </c>
      <c r="O924" s="34"/>
      <c r="Q924" s="205"/>
      <c r="R924" s="205"/>
    </row>
    <row r="925" spans="1:18" s="32" customFormat="1" x14ac:dyDescent="0.25">
      <c r="A925" s="36"/>
      <c r="B925" s="52" t="s">
        <v>633</v>
      </c>
      <c r="C925" s="36">
        <v>4</v>
      </c>
      <c r="D925" s="56">
        <v>37.928000000000004</v>
      </c>
      <c r="E925" s="84">
        <v>2447</v>
      </c>
      <c r="F925" s="122">
        <v>1331316.2</v>
      </c>
      <c r="G925" s="42">
        <v>100</v>
      </c>
      <c r="H925" s="51">
        <f t="shared" si="156"/>
        <v>1331316.2</v>
      </c>
      <c r="I925" s="51">
        <f t="shared" si="152"/>
        <v>0</v>
      </c>
      <c r="J925" s="51">
        <f t="shared" si="153"/>
        <v>544.06056395586427</v>
      </c>
      <c r="K925" s="51">
        <f t="shared" si="154"/>
        <v>355.30852809429018</v>
      </c>
      <c r="L925" s="51">
        <f t="shared" si="155"/>
        <v>850679.1793149903</v>
      </c>
      <c r="M925" s="51"/>
      <c r="N925" s="203">
        <f t="shared" si="151"/>
        <v>850679.1793149903</v>
      </c>
      <c r="O925" s="34"/>
      <c r="Q925" s="205"/>
      <c r="R925" s="205"/>
    </row>
    <row r="926" spans="1:18" s="32" customFormat="1" x14ac:dyDescent="0.25">
      <c r="A926" s="36"/>
      <c r="B926" s="52" t="s">
        <v>634</v>
      </c>
      <c r="C926" s="36">
        <v>4</v>
      </c>
      <c r="D926" s="56">
        <v>42.626199999999997</v>
      </c>
      <c r="E926" s="84">
        <v>2441</v>
      </c>
      <c r="F926" s="122">
        <v>2271389.5</v>
      </c>
      <c r="G926" s="42">
        <v>100</v>
      </c>
      <c r="H926" s="51">
        <f t="shared" si="156"/>
        <v>2271389.5</v>
      </c>
      <c r="I926" s="51">
        <f t="shared" si="152"/>
        <v>0</v>
      </c>
      <c r="J926" s="51">
        <f t="shared" si="153"/>
        <v>930.51597705858251</v>
      </c>
      <c r="K926" s="51">
        <f t="shared" si="154"/>
        <v>-31.146885008428058</v>
      </c>
      <c r="L926" s="51">
        <f t="shared" si="155"/>
        <v>439185.44990938669</v>
      </c>
      <c r="M926" s="51"/>
      <c r="N926" s="203">
        <f t="shared" si="151"/>
        <v>439185.44990938669</v>
      </c>
      <c r="O926" s="34"/>
      <c r="Q926" s="205"/>
      <c r="R926" s="205"/>
    </row>
    <row r="927" spans="1:18" s="32" customFormat="1" x14ac:dyDescent="0.25">
      <c r="A927" s="36"/>
      <c r="B927" s="52" t="s">
        <v>846</v>
      </c>
      <c r="C927" s="36">
        <v>4</v>
      </c>
      <c r="D927" s="56">
        <v>47.831499999999998</v>
      </c>
      <c r="E927" s="84">
        <v>3191</v>
      </c>
      <c r="F927" s="122">
        <v>1091557.2</v>
      </c>
      <c r="G927" s="42">
        <v>100</v>
      </c>
      <c r="H927" s="51">
        <f t="shared" si="156"/>
        <v>1091557.2</v>
      </c>
      <c r="I927" s="51">
        <f t="shared" si="152"/>
        <v>0</v>
      </c>
      <c r="J927" s="51">
        <f t="shared" si="153"/>
        <v>342.07370730178627</v>
      </c>
      <c r="K927" s="51">
        <f t="shared" si="154"/>
        <v>557.29538474836818</v>
      </c>
      <c r="L927" s="51">
        <f t="shared" si="155"/>
        <v>1216646.8167187329</v>
      </c>
      <c r="M927" s="51"/>
      <c r="N927" s="203">
        <f t="shared" si="151"/>
        <v>1216646.8167187329</v>
      </c>
      <c r="O927" s="34"/>
      <c r="Q927" s="205"/>
      <c r="R927" s="205"/>
    </row>
    <row r="928" spans="1:18" s="32" customFormat="1" x14ac:dyDescent="0.25">
      <c r="A928" s="36"/>
      <c r="B928" s="52" t="s">
        <v>635</v>
      </c>
      <c r="C928" s="36">
        <v>4</v>
      </c>
      <c r="D928" s="56">
        <v>31.9847</v>
      </c>
      <c r="E928" s="84">
        <v>687</v>
      </c>
      <c r="F928" s="122">
        <v>260599.6</v>
      </c>
      <c r="G928" s="42">
        <v>100</v>
      </c>
      <c r="H928" s="51">
        <f t="shared" si="156"/>
        <v>260599.6</v>
      </c>
      <c r="I928" s="51">
        <f t="shared" si="152"/>
        <v>0</v>
      </c>
      <c r="J928" s="51">
        <f t="shared" si="153"/>
        <v>379.3298398835517</v>
      </c>
      <c r="K928" s="51">
        <f t="shared" si="154"/>
        <v>520.03925216660275</v>
      </c>
      <c r="L928" s="51">
        <f t="shared" si="155"/>
        <v>815289.30383773684</v>
      </c>
      <c r="M928" s="51"/>
      <c r="N928" s="203">
        <f t="shared" si="151"/>
        <v>815289.30383773684</v>
      </c>
      <c r="O928" s="34"/>
      <c r="Q928" s="205"/>
      <c r="R928" s="205"/>
    </row>
    <row r="929" spans="1:18" s="32" customFormat="1" x14ac:dyDescent="0.25">
      <c r="A929" s="36"/>
      <c r="B929" s="52" t="s">
        <v>636</v>
      </c>
      <c r="C929" s="36">
        <v>4</v>
      </c>
      <c r="D929" s="56">
        <v>42.980699999999999</v>
      </c>
      <c r="E929" s="84">
        <v>3506</v>
      </c>
      <c r="F929" s="122">
        <v>808983.3</v>
      </c>
      <c r="G929" s="42">
        <v>100</v>
      </c>
      <c r="H929" s="51">
        <f t="shared" si="156"/>
        <v>808983.3</v>
      </c>
      <c r="I929" s="51">
        <f t="shared" si="152"/>
        <v>0</v>
      </c>
      <c r="J929" s="51">
        <f t="shared" si="153"/>
        <v>230.74252709640618</v>
      </c>
      <c r="K929" s="51">
        <f t="shared" si="154"/>
        <v>668.62656495374824</v>
      </c>
      <c r="L929" s="51">
        <f t="shared" si="155"/>
        <v>1372125.8614043402</v>
      </c>
      <c r="M929" s="51"/>
      <c r="N929" s="203">
        <f t="shared" si="151"/>
        <v>1372125.8614043402</v>
      </c>
      <c r="O929" s="34"/>
      <c r="Q929" s="205"/>
      <c r="R929" s="205"/>
    </row>
    <row r="930" spans="1:18" s="32" customFormat="1" x14ac:dyDescent="0.25">
      <c r="A930" s="36"/>
      <c r="B930" s="52" t="s">
        <v>903</v>
      </c>
      <c r="C930" s="36">
        <v>3</v>
      </c>
      <c r="D930" s="56">
        <v>22.766300000000001</v>
      </c>
      <c r="E930" s="84">
        <v>7162</v>
      </c>
      <c r="F930" s="122">
        <v>17878659.899999999</v>
      </c>
      <c r="G930" s="42">
        <v>50</v>
      </c>
      <c r="H930" s="51">
        <f t="shared" si="156"/>
        <v>8939329.9499999993</v>
      </c>
      <c r="I930" s="51">
        <f t="shared" si="152"/>
        <v>8939329.9499999993</v>
      </c>
      <c r="J930" s="51">
        <f t="shared" si="153"/>
        <v>2496.3222423903935</v>
      </c>
      <c r="K930" s="51">
        <f t="shared" si="154"/>
        <v>-1596.9531503402391</v>
      </c>
      <c r="L930" s="51">
        <f t="shared" si="155"/>
        <v>944058.39254161203</v>
      </c>
      <c r="M930" s="51"/>
      <c r="N930" s="203">
        <f t="shared" si="151"/>
        <v>944058.39254161203</v>
      </c>
      <c r="O930" s="34"/>
      <c r="Q930" s="205"/>
      <c r="R930" s="205"/>
    </row>
    <row r="931" spans="1:18" s="32" customFormat="1" x14ac:dyDescent="0.25">
      <c r="A931" s="36"/>
      <c r="B931" s="52" t="s">
        <v>344</v>
      </c>
      <c r="C931" s="36">
        <v>4</v>
      </c>
      <c r="D931" s="56">
        <v>24.2531</v>
      </c>
      <c r="E931" s="84">
        <v>1086</v>
      </c>
      <c r="F931" s="122">
        <v>293177.40000000002</v>
      </c>
      <c r="G931" s="42">
        <v>100</v>
      </c>
      <c r="H931" s="51">
        <f t="shared" si="156"/>
        <v>293177.40000000002</v>
      </c>
      <c r="I931" s="51">
        <f t="shared" si="152"/>
        <v>0</v>
      </c>
      <c r="J931" s="51">
        <f t="shared" si="153"/>
        <v>269.96077348066302</v>
      </c>
      <c r="K931" s="51">
        <f t="shared" si="154"/>
        <v>629.40831856949148</v>
      </c>
      <c r="L931" s="51">
        <f t="shared" si="155"/>
        <v>968883.77311029634</v>
      </c>
      <c r="M931" s="51"/>
      <c r="N931" s="203">
        <f t="shared" si="151"/>
        <v>968883.77311029634</v>
      </c>
      <c r="O931" s="34"/>
      <c r="Q931" s="205"/>
      <c r="R931" s="205"/>
    </row>
    <row r="932" spans="1:18" s="32" customFormat="1" x14ac:dyDescent="0.25">
      <c r="A932" s="36"/>
      <c r="B932" s="52" t="s">
        <v>637</v>
      </c>
      <c r="C932" s="36">
        <v>4</v>
      </c>
      <c r="D932" s="56">
        <v>111.4866</v>
      </c>
      <c r="E932" s="84">
        <v>6748</v>
      </c>
      <c r="F932" s="122">
        <v>1997369.4</v>
      </c>
      <c r="G932" s="42">
        <v>100</v>
      </c>
      <c r="H932" s="51">
        <f t="shared" si="156"/>
        <v>1997369.4</v>
      </c>
      <c r="I932" s="51">
        <f t="shared" si="152"/>
        <v>0</v>
      </c>
      <c r="J932" s="51">
        <f t="shared" si="153"/>
        <v>295.99427978660344</v>
      </c>
      <c r="K932" s="51">
        <f t="shared" si="154"/>
        <v>603.37481226355101</v>
      </c>
      <c r="L932" s="51">
        <f t="shared" si="155"/>
        <v>1917135.7077386533</v>
      </c>
      <c r="M932" s="51"/>
      <c r="N932" s="203">
        <f t="shared" si="151"/>
        <v>1917135.7077386533</v>
      </c>
      <c r="O932" s="34"/>
      <c r="Q932" s="205"/>
      <c r="R932" s="205"/>
    </row>
    <row r="933" spans="1:18" s="32" customFormat="1" x14ac:dyDescent="0.25">
      <c r="A933" s="36"/>
      <c r="B933" s="52" t="s">
        <v>638</v>
      </c>
      <c r="C933" s="36">
        <v>4</v>
      </c>
      <c r="D933" s="56">
        <v>30.6875</v>
      </c>
      <c r="E933" s="84">
        <v>1894</v>
      </c>
      <c r="F933" s="122">
        <v>780573.6</v>
      </c>
      <c r="G933" s="42">
        <v>100</v>
      </c>
      <c r="H933" s="51">
        <f t="shared" si="156"/>
        <v>780573.6</v>
      </c>
      <c r="I933" s="51">
        <f t="shared" si="152"/>
        <v>0</v>
      </c>
      <c r="J933" s="51">
        <f t="shared" si="153"/>
        <v>412.12967265047519</v>
      </c>
      <c r="K933" s="51">
        <f t="shared" si="154"/>
        <v>487.23941939967926</v>
      </c>
      <c r="L933" s="51">
        <f t="shared" si="155"/>
        <v>917719.55824319553</v>
      </c>
      <c r="M933" s="51"/>
      <c r="N933" s="203">
        <f t="shared" si="151"/>
        <v>917719.55824319553</v>
      </c>
      <c r="O933" s="34"/>
      <c r="Q933" s="205"/>
      <c r="R933" s="205"/>
    </row>
    <row r="934" spans="1:18" s="32" customFormat="1" x14ac:dyDescent="0.25">
      <c r="A934" s="36"/>
      <c r="B934" s="52" t="s">
        <v>639</v>
      </c>
      <c r="C934" s="36">
        <v>4</v>
      </c>
      <c r="D934" s="56">
        <v>90.729400000000012</v>
      </c>
      <c r="E934" s="84">
        <v>3533</v>
      </c>
      <c r="F934" s="122">
        <v>968276.8</v>
      </c>
      <c r="G934" s="42">
        <v>100</v>
      </c>
      <c r="H934" s="51">
        <f t="shared" si="156"/>
        <v>968276.8</v>
      </c>
      <c r="I934" s="51">
        <f t="shared" si="152"/>
        <v>0</v>
      </c>
      <c r="J934" s="51">
        <f t="shared" si="153"/>
        <v>274.06645909991511</v>
      </c>
      <c r="K934" s="51">
        <f t="shared" si="154"/>
        <v>625.30263295023929</v>
      </c>
      <c r="L934" s="51">
        <f t="shared" si="155"/>
        <v>1484189.3719679408</v>
      </c>
      <c r="M934" s="51"/>
      <c r="N934" s="203">
        <f t="shared" si="151"/>
        <v>1484189.3719679408</v>
      </c>
      <c r="O934" s="34"/>
      <c r="Q934" s="205"/>
      <c r="R934" s="205"/>
    </row>
    <row r="935" spans="1:18" s="32" customFormat="1" x14ac:dyDescent="0.25">
      <c r="A935" s="36"/>
      <c r="B935" s="4"/>
      <c r="C935" s="4"/>
      <c r="D935" s="56">
        <v>0</v>
      </c>
      <c r="E935" s="86"/>
      <c r="F935" s="33"/>
      <c r="G935" s="42"/>
      <c r="H935" s="43"/>
      <c r="I935" s="51"/>
      <c r="J935" s="51"/>
      <c r="K935" s="51"/>
      <c r="L935" s="51"/>
      <c r="M935" s="51"/>
      <c r="N935" s="203"/>
      <c r="O935" s="34"/>
      <c r="Q935" s="205"/>
      <c r="R935" s="205"/>
    </row>
    <row r="936" spans="1:18" s="32" customFormat="1" x14ac:dyDescent="0.25">
      <c r="A936" s="31" t="s">
        <v>166</v>
      </c>
      <c r="B936" s="44" t="s">
        <v>2</v>
      </c>
      <c r="C936" s="45"/>
      <c r="D936" s="3">
        <v>673.69040000000018</v>
      </c>
      <c r="E936" s="87">
        <f>E937</f>
        <v>38106</v>
      </c>
      <c r="F936" s="38"/>
      <c r="G936" s="42"/>
      <c r="H936" s="38">
        <f>H938</f>
        <v>4695803.125</v>
      </c>
      <c r="I936" s="38">
        <f>I938</f>
        <v>-4695803.125</v>
      </c>
      <c r="J936" s="51"/>
      <c r="K936" s="51"/>
      <c r="L936" s="51"/>
      <c r="M936" s="47">
        <f>M938</f>
        <v>23310071.589535505</v>
      </c>
      <c r="N936" s="201">
        <f t="shared" si="151"/>
        <v>23310071.589535505</v>
      </c>
      <c r="O936" s="34"/>
      <c r="Q936" s="205"/>
      <c r="R936" s="205"/>
    </row>
    <row r="937" spans="1:18" s="32" customFormat="1" x14ac:dyDescent="0.25">
      <c r="A937" s="31" t="s">
        <v>166</v>
      </c>
      <c r="B937" s="44" t="s">
        <v>3</v>
      </c>
      <c r="C937" s="45"/>
      <c r="D937" s="3">
        <v>673.69040000000018</v>
      </c>
      <c r="E937" s="87">
        <f>SUM(E939:E953)</f>
        <v>38106</v>
      </c>
      <c r="F937" s="38">
        <f>SUM(F939:F953)</f>
        <v>31320530.500000004</v>
      </c>
      <c r="G937" s="42"/>
      <c r="H937" s="38">
        <f>SUM(H939:H953)</f>
        <v>21928924.250000004</v>
      </c>
      <c r="I937" s="38">
        <f>SUM(I939:I953)</f>
        <v>9391606.25</v>
      </c>
      <c r="J937" s="51"/>
      <c r="K937" s="51"/>
      <c r="L937" s="38">
        <f>SUM(L939:L953)</f>
        <v>14698037.860788884</v>
      </c>
      <c r="M937" s="51"/>
      <c r="N937" s="201">
        <f t="shared" si="151"/>
        <v>14698037.860788884</v>
      </c>
      <c r="O937" s="34"/>
      <c r="Q937" s="205"/>
      <c r="R937" s="205"/>
    </row>
    <row r="938" spans="1:18" s="32" customFormat="1" x14ac:dyDescent="0.25">
      <c r="A938" s="36"/>
      <c r="B938" s="52" t="s">
        <v>26</v>
      </c>
      <c r="C938" s="36">
        <v>2</v>
      </c>
      <c r="D938" s="56">
        <v>0</v>
      </c>
      <c r="E938" s="90"/>
      <c r="F938" s="51"/>
      <c r="G938" s="42">
        <v>25</v>
      </c>
      <c r="H938" s="51">
        <f>F950*G938/100</f>
        <v>4695803.125</v>
      </c>
      <c r="I938" s="51">
        <f t="shared" si="152"/>
        <v>-4695803.125</v>
      </c>
      <c r="J938" s="51"/>
      <c r="K938" s="51"/>
      <c r="L938" s="51"/>
      <c r="M938" s="51">
        <f>($L$7*$L$8*E936/$L$10)+($L$7*$L$9*D936/$L$11)</f>
        <v>23310071.589535505</v>
      </c>
      <c r="N938" s="203">
        <f t="shared" si="151"/>
        <v>23310071.589535505</v>
      </c>
      <c r="O938" s="34"/>
      <c r="Q938" s="205"/>
      <c r="R938" s="205"/>
    </row>
    <row r="939" spans="1:18" s="32" customFormat="1" x14ac:dyDescent="0.25">
      <c r="A939" s="36"/>
      <c r="B939" s="52" t="s">
        <v>640</v>
      </c>
      <c r="C939" s="36">
        <v>4</v>
      </c>
      <c r="D939" s="56">
        <v>35.155100000000004</v>
      </c>
      <c r="E939" s="84">
        <v>1501</v>
      </c>
      <c r="F939" s="157">
        <v>551910.6</v>
      </c>
      <c r="G939" s="42">
        <v>100</v>
      </c>
      <c r="H939" s="51">
        <f>F939*G939/100</f>
        <v>551910.6</v>
      </c>
      <c r="I939" s="51">
        <f t="shared" si="152"/>
        <v>0</v>
      </c>
      <c r="J939" s="51">
        <f t="shared" ref="J939:J953" si="157">F939/E939</f>
        <v>367.6952698201199</v>
      </c>
      <c r="K939" s="51">
        <f t="shared" ref="K939:K953" si="158">$J$11*$J$19-J939</f>
        <v>531.6738222300346</v>
      </c>
      <c r="L939" s="51">
        <f t="shared" ref="L939:L953" si="159">IF(K939&gt;0,$J$7*$J$8*(K939/$K$19),0)+$J$7*$J$9*(E939/$E$19)+$J$7*$J$10*(D939/$D$19)</f>
        <v>938518.3727125118</v>
      </c>
      <c r="M939" s="51"/>
      <c r="N939" s="203">
        <f t="shared" si="151"/>
        <v>938518.3727125118</v>
      </c>
      <c r="O939" s="34"/>
      <c r="Q939" s="205"/>
      <c r="R939" s="205"/>
    </row>
    <row r="940" spans="1:18" s="32" customFormat="1" x14ac:dyDescent="0.25">
      <c r="A940" s="36"/>
      <c r="B940" s="52" t="s">
        <v>641</v>
      </c>
      <c r="C940" s="36">
        <v>4</v>
      </c>
      <c r="D940" s="56">
        <v>65.399599999999992</v>
      </c>
      <c r="E940" s="84">
        <v>2024</v>
      </c>
      <c r="F940" s="157">
        <v>1100603.5</v>
      </c>
      <c r="G940" s="42">
        <v>100</v>
      </c>
      <c r="H940" s="51">
        <f t="shared" ref="H940:H953" si="160">F940*G940/100</f>
        <v>1100603.5</v>
      </c>
      <c r="I940" s="51">
        <f t="shared" si="152"/>
        <v>0</v>
      </c>
      <c r="J940" s="51">
        <f t="shared" si="157"/>
        <v>543.77643280632412</v>
      </c>
      <c r="K940" s="51">
        <f t="shared" si="158"/>
        <v>355.59265924383033</v>
      </c>
      <c r="L940" s="51">
        <f t="shared" si="159"/>
        <v>892310.44579915144</v>
      </c>
      <c r="M940" s="51"/>
      <c r="N940" s="203">
        <f t="shared" si="151"/>
        <v>892310.44579915144</v>
      </c>
      <c r="O940" s="34"/>
      <c r="Q940" s="205"/>
      <c r="R940" s="205"/>
    </row>
    <row r="941" spans="1:18" s="32" customFormat="1" x14ac:dyDescent="0.25">
      <c r="A941" s="36"/>
      <c r="B941" s="52" t="s">
        <v>642</v>
      </c>
      <c r="C941" s="36">
        <v>4</v>
      </c>
      <c r="D941" s="56">
        <v>20.309100000000001</v>
      </c>
      <c r="E941" s="84">
        <v>731</v>
      </c>
      <c r="F941" s="157">
        <v>280478.40000000002</v>
      </c>
      <c r="G941" s="42">
        <v>100</v>
      </c>
      <c r="H941" s="51">
        <f t="shared" si="160"/>
        <v>280478.40000000002</v>
      </c>
      <c r="I941" s="51">
        <f t="shared" si="152"/>
        <v>0</v>
      </c>
      <c r="J941" s="51">
        <f t="shared" si="157"/>
        <v>383.69138166894669</v>
      </c>
      <c r="K941" s="51">
        <f t="shared" si="158"/>
        <v>515.67771038120782</v>
      </c>
      <c r="L941" s="51">
        <f t="shared" si="159"/>
        <v>776060.24961248715</v>
      </c>
      <c r="M941" s="51"/>
      <c r="N941" s="203">
        <f t="shared" si="151"/>
        <v>776060.24961248715</v>
      </c>
      <c r="O941" s="34"/>
      <c r="Q941" s="205"/>
      <c r="R941" s="205"/>
    </row>
    <row r="942" spans="1:18" s="32" customFormat="1" x14ac:dyDescent="0.25">
      <c r="A942" s="36"/>
      <c r="B942" s="52" t="s">
        <v>643</v>
      </c>
      <c r="C942" s="36">
        <v>4</v>
      </c>
      <c r="D942" s="56">
        <v>22.101399999999998</v>
      </c>
      <c r="E942" s="84">
        <v>918</v>
      </c>
      <c r="F942" s="157">
        <v>331423.5</v>
      </c>
      <c r="G942" s="42">
        <v>100</v>
      </c>
      <c r="H942" s="51">
        <f t="shared" si="160"/>
        <v>331423.5</v>
      </c>
      <c r="I942" s="51">
        <f t="shared" si="152"/>
        <v>0</v>
      </c>
      <c r="J942" s="51">
        <f t="shared" si="157"/>
        <v>361.02777777777777</v>
      </c>
      <c r="K942" s="51">
        <f t="shared" si="158"/>
        <v>538.34131427237662</v>
      </c>
      <c r="L942" s="51">
        <f t="shared" si="159"/>
        <v>831954.18114217301</v>
      </c>
      <c r="M942" s="51"/>
      <c r="N942" s="203">
        <f t="shared" si="151"/>
        <v>831954.18114217301</v>
      </c>
      <c r="O942" s="34"/>
      <c r="Q942" s="205"/>
      <c r="R942" s="205"/>
    </row>
    <row r="943" spans="1:18" s="32" customFormat="1" x14ac:dyDescent="0.25">
      <c r="A943" s="36"/>
      <c r="B943" s="52" t="s">
        <v>847</v>
      </c>
      <c r="C943" s="36">
        <v>4</v>
      </c>
      <c r="D943" s="56">
        <v>31.037700000000001</v>
      </c>
      <c r="E943" s="84">
        <v>845</v>
      </c>
      <c r="F943" s="157">
        <v>244408.1</v>
      </c>
      <c r="G943" s="42">
        <v>100</v>
      </c>
      <c r="H943" s="51">
        <f t="shared" si="160"/>
        <v>244408.1</v>
      </c>
      <c r="I943" s="51">
        <f t="shared" si="152"/>
        <v>0</v>
      </c>
      <c r="J943" s="51">
        <f t="shared" si="157"/>
        <v>289.24035502958583</v>
      </c>
      <c r="K943" s="51">
        <f t="shared" si="158"/>
        <v>610.12873702056868</v>
      </c>
      <c r="L943" s="51">
        <f t="shared" si="159"/>
        <v>939398.30951128667</v>
      </c>
      <c r="M943" s="51"/>
      <c r="N943" s="203">
        <f t="shared" si="151"/>
        <v>939398.30951128667</v>
      </c>
      <c r="O943" s="34"/>
      <c r="Q943" s="205"/>
      <c r="R943" s="205"/>
    </row>
    <row r="944" spans="1:18" s="32" customFormat="1" x14ac:dyDescent="0.25">
      <c r="A944" s="36"/>
      <c r="B944" s="52" t="s">
        <v>644</v>
      </c>
      <c r="C944" s="36">
        <v>4</v>
      </c>
      <c r="D944" s="56">
        <v>41.298199999999994</v>
      </c>
      <c r="E944" s="84">
        <v>1711</v>
      </c>
      <c r="F944" s="157">
        <v>478201.1</v>
      </c>
      <c r="G944" s="42">
        <v>100</v>
      </c>
      <c r="H944" s="51">
        <f t="shared" si="160"/>
        <v>478201.1</v>
      </c>
      <c r="I944" s="51">
        <f t="shared" si="152"/>
        <v>0</v>
      </c>
      <c r="J944" s="51">
        <f t="shared" si="157"/>
        <v>279.48632378725893</v>
      </c>
      <c r="K944" s="51">
        <f t="shared" si="158"/>
        <v>619.88276826289552</v>
      </c>
      <c r="L944" s="51">
        <f t="shared" si="159"/>
        <v>1090545.4421523202</v>
      </c>
      <c r="M944" s="51"/>
      <c r="N944" s="203">
        <f t="shared" si="151"/>
        <v>1090545.4421523202</v>
      </c>
      <c r="O944" s="34"/>
      <c r="Q944" s="205"/>
      <c r="R944" s="205"/>
    </row>
    <row r="945" spans="1:18" s="32" customFormat="1" x14ac:dyDescent="0.25">
      <c r="A945" s="36"/>
      <c r="B945" s="52" t="s">
        <v>848</v>
      </c>
      <c r="C945" s="36">
        <v>4</v>
      </c>
      <c r="D945" s="56">
        <v>13.3012</v>
      </c>
      <c r="E945" s="84">
        <v>891</v>
      </c>
      <c r="F945" s="157">
        <v>333564.79999999999</v>
      </c>
      <c r="G945" s="42">
        <v>100</v>
      </c>
      <c r="H945" s="51">
        <f t="shared" si="160"/>
        <v>333564.79999999999</v>
      </c>
      <c r="I945" s="51">
        <f t="shared" si="152"/>
        <v>0</v>
      </c>
      <c r="J945" s="51">
        <f t="shared" si="157"/>
        <v>374.37126823793488</v>
      </c>
      <c r="K945" s="51">
        <f t="shared" si="158"/>
        <v>524.99782381221962</v>
      </c>
      <c r="L945" s="51">
        <f t="shared" si="159"/>
        <v>783026.30148327933</v>
      </c>
      <c r="M945" s="51"/>
      <c r="N945" s="203">
        <f t="shared" si="151"/>
        <v>783026.30148327933</v>
      </c>
      <c r="O945" s="34"/>
      <c r="Q945" s="205"/>
      <c r="R945" s="205"/>
    </row>
    <row r="946" spans="1:18" s="32" customFormat="1" x14ac:dyDescent="0.25">
      <c r="A946" s="36"/>
      <c r="B946" s="52" t="s">
        <v>645</v>
      </c>
      <c r="C946" s="36">
        <v>4</v>
      </c>
      <c r="D946" s="56">
        <v>56.828500000000005</v>
      </c>
      <c r="E946" s="84">
        <v>2743</v>
      </c>
      <c r="F946" s="157">
        <v>974151.1</v>
      </c>
      <c r="G946" s="42">
        <v>100</v>
      </c>
      <c r="H946" s="51">
        <f t="shared" si="160"/>
        <v>974151.1</v>
      </c>
      <c r="I946" s="51">
        <f t="shared" si="152"/>
        <v>0</v>
      </c>
      <c r="J946" s="51">
        <f t="shared" si="157"/>
        <v>355.14075829383887</v>
      </c>
      <c r="K946" s="51">
        <f t="shared" si="158"/>
        <v>544.22833375631558</v>
      </c>
      <c r="L946" s="51">
        <f t="shared" si="159"/>
        <v>1177001.5464494044</v>
      </c>
      <c r="M946" s="51"/>
      <c r="N946" s="203">
        <f t="shared" si="151"/>
        <v>1177001.5464494044</v>
      </c>
      <c r="O946" s="34"/>
      <c r="Q946" s="205"/>
      <c r="R946" s="205"/>
    </row>
    <row r="947" spans="1:18" s="32" customFormat="1" x14ac:dyDescent="0.25">
      <c r="A947" s="36"/>
      <c r="B947" s="52" t="s">
        <v>646</v>
      </c>
      <c r="C947" s="36">
        <v>4</v>
      </c>
      <c r="D947" s="56">
        <v>28.1523</v>
      </c>
      <c r="E947" s="84">
        <v>822</v>
      </c>
      <c r="F947" s="157">
        <v>273310.09999999998</v>
      </c>
      <c r="G947" s="42">
        <v>100</v>
      </c>
      <c r="H947" s="51">
        <f t="shared" si="160"/>
        <v>273310.09999999998</v>
      </c>
      <c r="I947" s="51">
        <f t="shared" si="152"/>
        <v>0</v>
      </c>
      <c r="J947" s="51">
        <f t="shared" si="157"/>
        <v>332.49403892944036</v>
      </c>
      <c r="K947" s="51">
        <f t="shared" si="158"/>
        <v>566.87505312071403</v>
      </c>
      <c r="L947" s="51">
        <f t="shared" si="159"/>
        <v>874964.13866476703</v>
      </c>
      <c r="M947" s="51"/>
      <c r="N947" s="203">
        <f t="shared" si="151"/>
        <v>874964.13866476703</v>
      </c>
      <c r="O947" s="34"/>
      <c r="Q947" s="205"/>
      <c r="R947" s="205"/>
    </row>
    <row r="948" spans="1:18" s="32" customFormat="1" x14ac:dyDescent="0.25">
      <c r="A948" s="36"/>
      <c r="B948" s="52" t="s">
        <v>647</v>
      </c>
      <c r="C948" s="36">
        <v>4</v>
      </c>
      <c r="D948" s="56">
        <v>25.659999999999997</v>
      </c>
      <c r="E948" s="84">
        <v>1384</v>
      </c>
      <c r="F948" s="157">
        <v>375440.7</v>
      </c>
      <c r="G948" s="42">
        <v>100</v>
      </c>
      <c r="H948" s="51">
        <f t="shared" si="160"/>
        <v>375440.7</v>
      </c>
      <c r="I948" s="51">
        <f t="shared" si="152"/>
        <v>0</v>
      </c>
      <c r="J948" s="51">
        <f t="shared" si="157"/>
        <v>271.27218208092484</v>
      </c>
      <c r="K948" s="51">
        <f t="shared" si="158"/>
        <v>628.09690996922961</v>
      </c>
      <c r="L948" s="51">
        <f t="shared" si="159"/>
        <v>1008138.0627150438</v>
      </c>
      <c r="M948" s="51"/>
      <c r="N948" s="203">
        <f t="shared" si="151"/>
        <v>1008138.0627150438</v>
      </c>
      <c r="O948" s="34"/>
      <c r="Q948" s="205"/>
      <c r="R948" s="205"/>
    </row>
    <row r="949" spans="1:18" s="32" customFormat="1" x14ac:dyDescent="0.25">
      <c r="A949" s="36"/>
      <c r="B949" s="52" t="s">
        <v>620</v>
      </c>
      <c r="C949" s="36">
        <v>4</v>
      </c>
      <c r="D949" s="56">
        <v>21.178100000000001</v>
      </c>
      <c r="E949" s="84">
        <v>282</v>
      </c>
      <c r="F949" s="157">
        <v>102668.8</v>
      </c>
      <c r="G949" s="42">
        <v>100</v>
      </c>
      <c r="H949" s="51">
        <f t="shared" si="160"/>
        <v>102668.8</v>
      </c>
      <c r="I949" s="51">
        <f t="shared" si="152"/>
        <v>0</v>
      </c>
      <c r="J949" s="51">
        <f t="shared" si="157"/>
        <v>364.07375886524824</v>
      </c>
      <c r="K949" s="51">
        <f t="shared" si="158"/>
        <v>535.29533318490621</v>
      </c>
      <c r="L949" s="51">
        <f t="shared" si="159"/>
        <v>748162.02945208736</v>
      </c>
      <c r="M949" s="51"/>
      <c r="N949" s="203">
        <f t="shared" si="151"/>
        <v>748162.02945208736</v>
      </c>
      <c r="O949" s="34"/>
      <c r="Q949" s="205"/>
      <c r="R949" s="205"/>
    </row>
    <row r="950" spans="1:18" s="32" customFormat="1" x14ac:dyDescent="0.25">
      <c r="A950" s="36"/>
      <c r="B950" s="52" t="s">
        <v>865</v>
      </c>
      <c r="C950" s="36">
        <v>3</v>
      </c>
      <c r="D950" s="56">
        <v>112.4183</v>
      </c>
      <c r="E950" s="84">
        <v>12940</v>
      </c>
      <c r="F950" s="157">
        <v>18783212.5</v>
      </c>
      <c r="G950" s="42">
        <v>50</v>
      </c>
      <c r="H950" s="51">
        <f t="shared" si="160"/>
        <v>9391606.25</v>
      </c>
      <c r="I950" s="51">
        <f t="shared" si="152"/>
        <v>9391606.25</v>
      </c>
      <c r="J950" s="51">
        <f t="shared" si="157"/>
        <v>1451.5620170015457</v>
      </c>
      <c r="K950" s="51">
        <f t="shared" si="158"/>
        <v>-552.19292495139121</v>
      </c>
      <c r="L950" s="51">
        <f t="shared" si="159"/>
        <v>1945760.3848336828</v>
      </c>
      <c r="M950" s="51"/>
      <c r="N950" s="203">
        <f t="shared" si="151"/>
        <v>1945760.3848336828</v>
      </c>
      <c r="O950" s="34"/>
      <c r="Q950" s="205"/>
      <c r="R950" s="205"/>
    </row>
    <row r="951" spans="1:18" s="32" customFormat="1" x14ac:dyDescent="0.25">
      <c r="A951" s="36"/>
      <c r="B951" s="52" t="s">
        <v>648</v>
      </c>
      <c r="C951" s="36">
        <v>4</v>
      </c>
      <c r="D951" s="56">
        <v>81.494199999999992</v>
      </c>
      <c r="E951" s="84">
        <v>5288</v>
      </c>
      <c r="F951" s="157">
        <v>2692679.6</v>
      </c>
      <c r="G951" s="42">
        <v>100</v>
      </c>
      <c r="H951" s="51">
        <f t="shared" si="160"/>
        <v>2692679.6</v>
      </c>
      <c r="I951" s="51">
        <f t="shared" si="152"/>
        <v>0</v>
      </c>
      <c r="J951" s="51">
        <f t="shared" si="157"/>
        <v>509.20567322239032</v>
      </c>
      <c r="K951" s="51">
        <f t="shared" si="158"/>
        <v>390.16341882776413</v>
      </c>
      <c r="L951" s="51">
        <f t="shared" si="159"/>
        <v>1383321.5482843099</v>
      </c>
      <c r="M951" s="51"/>
      <c r="N951" s="203">
        <f t="shared" si="151"/>
        <v>1383321.5482843099</v>
      </c>
      <c r="O951" s="34"/>
      <c r="Q951" s="205"/>
      <c r="R951" s="205"/>
    </row>
    <row r="952" spans="1:18" s="32" customFormat="1" x14ac:dyDescent="0.25">
      <c r="A952" s="36"/>
      <c r="B952" s="52" t="s">
        <v>191</v>
      </c>
      <c r="C952" s="36">
        <v>4</v>
      </c>
      <c r="D952" s="56">
        <v>86.251200000000011</v>
      </c>
      <c r="E952" s="84">
        <v>4370</v>
      </c>
      <c r="F952" s="157">
        <v>3323452.6</v>
      </c>
      <c r="G952" s="42">
        <v>100</v>
      </c>
      <c r="H952" s="51">
        <f t="shared" si="160"/>
        <v>3323452.6</v>
      </c>
      <c r="I952" s="51">
        <f t="shared" si="152"/>
        <v>0</v>
      </c>
      <c r="J952" s="51">
        <f t="shared" si="157"/>
        <v>760.51546910755155</v>
      </c>
      <c r="K952" s="51">
        <f t="shared" si="158"/>
        <v>138.8536229426029</v>
      </c>
      <c r="L952" s="51">
        <f t="shared" si="159"/>
        <v>986436.80194354919</v>
      </c>
      <c r="M952" s="51"/>
      <c r="N952" s="203">
        <f t="shared" si="151"/>
        <v>986436.80194354919</v>
      </c>
      <c r="O952" s="34"/>
      <c r="Q952" s="205"/>
      <c r="R952" s="205"/>
    </row>
    <row r="953" spans="1:18" s="32" customFormat="1" x14ac:dyDescent="0.25">
      <c r="A953" s="36"/>
      <c r="B953" s="52" t="s">
        <v>649</v>
      </c>
      <c r="C953" s="36">
        <v>4</v>
      </c>
      <c r="D953" s="56">
        <v>33.105499999999999</v>
      </c>
      <c r="E953" s="84">
        <v>1656</v>
      </c>
      <c r="F953" s="157">
        <v>1475025.1</v>
      </c>
      <c r="G953" s="42">
        <v>100</v>
      </c>
      <c r="H953" s="51">
        <f t="shared" si="160"/>
        <v>1475025.1</v>
      </c>
      <c r="I953" s="51">
        <f t="shared" si="152"/>
        <v>0</v>
      </c>
      <c r="J953" s="51">
        <f t="shared" si="157"/>
        <v>890.71564009661836</v>
      </c>
      <c r="K953" s="51">
        <f t="shared" si="158"/>
        <v>8.6534519535360914</v>
      </c>
      <c r="L953" s="51">
        <f t="shared" si="159"/>
        <v>322440.04603283125</v>
      </c>
      <c r="M953" s="51"/>
      <c r="N953" s="203">
        <f t="shared" si="151"/>
        <v>322440.04603283125</v>
      </c>
      <c r="O953" s="34"/>
      <c r="Q953" s="205"/>
      <c r="R953" s="205"/>
    </row>
    <row r="954" spans="1:18" s="32" customFormat="1" x14ac:dyDescent="0.25">
      <c r="A954" s="36"/>
      <c r="B954" s="4"/>
      <c r="C954" s="4"/>
      <c r="D954" s="56">
        <v>0</v>
      </c>
      <c r="E954" s="86"/>
      <c r="F954" s="33"/>
      <c r="G954" s="42"/>
      <c r="H954" s="43"/>
      <c r="I954" s="51"/>
      <c r="J954" s="51"/>
      <c r="K954" s="51"/>
      <c r="L954" s="51"/>
      <c r="M954" s="51"/>
      <c r="N954" s="203"/>
      <c r="O954" s="34"/>
      <c r="Q954" s="205"/>
      <c r="R954" s="205"/>
    </row>
    <row r="955" spans="1:18" s="32" customFormat="1" x14ac:dyDescent="0.25">
      <c r="A955" s="31" t="s">
        <v>650</v>
      </c>
      <c r="B955" s="44" t="s">
        <v>2</v>
      </c>
      <c r="C955" s="45"/>
      <c r="D955" s="3">
        <v>848.61710000000016</v>
      </c>
      <c r="E955" s="87">
        <f>E956</f>
        <v>63704</v>
      </c>
      <c r="F955" s="38"/>
      <c r="G955" s="42"/>
      <c r="H955" s="38">
        <f>H957</f>
        <v>3219014.625</v>
      </c>
      <c r="I955" s="38">
        <f>I957</f>
        <v>-3219014.625</v>
      </c>
      <c r="J955" s="51"/>
      <c r="K955" s="51"/>
      <c r="L955" s="51"/>
      <c r="M955" s="47">
        <f>M957</f>
        <v>34317974.656132817</v>
      </c>
      <c r="N955" s="201">
        <f t="shared" si="151"/>
        <v>34317974.656132817</v>
      </c>
      <c r="O955" s="34"/>
      <c r="Q955" s="205"/>
      <c r="R955" s="205"/>
    </row>
    <row r="956" spans="1:18" s="32" customFormat="1" x14ac:dyDescent="0.25">
      <c r="A956" s="31" t="s">
        <v>650</v>
      </c>
      <c r="B956" s="44" t="s">
        <v>3</v>
      </c>
      <c r="C956" s="45"/>
      <c r="D956" s="3">
        <v>848.61710000000016</v>
      </c>
      <c r="E956" s="87">
        <f>SUM(E958:E988)</f>
        <v>63704</v>
      </c>
      <c r="F956" s="38">
        <f>SUM(F958:F988)</f>
        <v>27989806.399999999</v>
      </c>
      <c r="G956" s="42"/>
      <c r="H956" s="38">
        <f>SUM(H958:H988)</f>
        <v>21551777.149999999</v>
      </c>
      <c r="I956" s="38">
        <f>SUM(I958:I988)</f>
        <v>6438029.25</v>
      </c>
      <c r="J956" s="51"/>
      <c r="K956" s="51"/>
      <c r="L956" s="38">
        <f>SUM(L958:L988)</f>
        <v>34142473.512309328</v>
      </c>
      <c r="M956" s="51"/>
      <c r="N956" s="201">
        <f t="shared" si="151"/>
        <v>34142473.512309328</v>
      </c>
      <c r="O956" s="34"/>
      <c r="Q956" s="205"/>
      <c r="R956" s="205"/>
    </row>
    <row r="957" spans="1:18" s="32" customFormat="1" x14ac:dyDescent="0.25">
      <c r="A957" s="36"/>
      <c r="B957" s="52" t="s">
        <v>26</v>
      </c>
      <c r="C957" s="36">
        <v>2</v>
      </c>
      <c r="D957" s="56">
        <v>0</v>
      </c>
      <c r="E957" s="90"/>
      <c r="F957" s="51"/>
      <c r="G957" s="42">
        <v>25</v>
      </c>
      <c r="H957" s="51">
        <f>F983*G957/100</f>
        <v>3219014.625</v>
      </c>
      <c r="I957" s="51">
        <f t="shared" si="152"/>
        <v>-3219014.625</v>
      </c>
      <c r="J957" s="51"/>
      <c r="K957" s="51"/>
      <c r="L957" s="51"/>
      <c r="M957" s="51">
        <f>($L$7*$L$8*E955/$L$10)+($L$7*$L$9*D955/$L$11)</f>
        <v>34317974.656132817</v>
      </c>
      <c r="N957" s="203">
        <f t="shared" si="151"/>
        <v>34317974.656132817</v>
      </c>
      <c r="O957" s="34"/>
      <c r="Q957" s="205"/>
      <c r="R957" s="205"/>
    </row>
    <row r="958" spans="1:18" s="32" customFormat="1" x14ac:dyDescent="0.25">
      <c r="A958" s="36"/>
      <c r="B958" s="52" t="s">
        <v>651</v>
      </c>
      <c r="C958" s="36">
        <v>4</v>
      </c>
      <c r="D958" s="56">
        <v>30.130800000000001</v>
      </c>
      <c r="E958" s="84">
        <v>3107</v>
      </c>
      <c r="F958" s="158">
        <v>703680.8</v>
      </c>
      <c r="G958" s="42">
        <v>100</v>
      </c>
      <c r="H958" s="51">
        <f t="shared" ref="H958:H988" si="161">F958*G958/100</f>
        <v>703680.8</v>
      </c>
      <c r="I958" s="51">
        <f t="shared" si="152"/>
        <v>0</v>
      </c>
      <c r="J958" s="51">
        <f t="shared" ref="J958:J988" si="162">F958/E958</f>
        <v>226.48239459285486</v>
      </c>
      <c r="K958" s="51">
        <f t="shared" ref="K958:K988" si="163">$J$11*$J$19-J958</f>
        <v>672.88669745729953</v>
      </c>
      <c r="L958" s="51">
        <f t="shared" ref="L958:L988" si="164">IF(K958&gt;0,$J$7*$J$8*(K958/$K$19),0)+$J$7*$J$9*(E958/$E$19)+$J$7*$J$10*(D958/$D$19)</f>
        <v>1285641.8439281611</v>
      </c>
      <c r="M958" s="51"/>
      <c r="N958" s="203">
        <f t="shared" si="151"/>
        <v>1285641.8439281611</v>
      </c>
      <c r="O958" s="34"/>
      <c r="Q958" s="205"/>
      <c r="R958" s="205"/>
    </row>
    <row r="959" spans="1:18" s="32" customFormat="1" x14ac:dyDescent="0.25">
      <c r="A959" s="36"/>
      <c r="B959" s="52" t="s">
        <v>652</v>
      </c>
      <c r="C959" s="36">
        <v>4</v>
      </c>
      <c r="D959" s="56">
        <v>9.8484999999999996</v>
      </c>
      <c r="E959" s="84">
        <v>561</v>
      </c>
      <c r="F959" s="158">
        <v>74808.7</v>
      </c>
      <c r="G959" s="42">
        <v>100</v>
      </c>
      <c r="H959" s="51">
        <f t="shared" si="161"/>
        <v>74808.7</v>
      </c>
      <c r="I959" s="51">
        <f t="shared" si="152"/>
        <v>0</v>
      </c>
      <c r="J959" s="51">
        <f t="shared" si="162"/>
        <v>133.3488413547237</v>
      </c>
      <c r="K959" s="51">
        <f t="shared" si="163"/>
        <v>766.02025069543072</v>
      </c>
      <c r="L959" s="51">
        <f t="shared" si="164"/>
        <v>1020807.9549850642</v>
      </c>
      <c r="M959" s="51"/>
      <c r="N959" s="203">
        <f t="shared" si="151"/>
        <v>1020807.9549850642</v>
      </c>
      <c r="O959" s="34"/>
      <c r="Q959" s="205"/>
      <c r="R959" s="205"/>
    </row>
    <row r="960" spans="1:18" s="32" customFormat="1" x14ac:dyDescent="0.25">
      <c r="A960" s="36"/>
      <c r="B960" s="52" t="s">
        <v>653</v>
      </c>
      <c r="C960" s="36">
        <v>4</v>
      </c>
      <c r="D960" s="56">
        <v>38.0657</v>
      </c>
      <c r="E960" s="84">
        <v>2660</v>
      </c>
      <c r="F960" s="158">
        <v>825884.9</v>
      </c>
      <c r="G960" s="42">
        <v>100</v>
      </c>
      <c r="H960" s="51">
        <f t="shared" si="161"/>
        <v>825884.9</v>
      </c>
      <c r="I960" s="51">
        <f t="shared" si="152"/>
        <v>0</v>
      </c>
      <c r="J960" s="51">
        <f t="shared" si="162"/>
        <v>310.48304511278195</v>
      </c>
      <c r="K960" s="51">
        <f t="shared" si="163"/>
        <v>588.8860469373725</v>
      </c>
      <c r="L960" s="51">
        <f t="shared" si="164"/>
        <v>1157376.5742415017</v>
      </c>
      <c r="M960" s="51"/>
      <c r="N960" s="203">
        <f t="shared" si="151"/>
        <v>1157376.5742415017</v>
      </c>
      <c r="O960" s="34"/>
      <c r="Q960" s="205"/>
      <c r="R960" s="205"/>
    </row>
    <row r="961" spans="1:18" s="32" customFormat="1" x14ac:dyDescent="0.25">
      <c r="A961" s="36"/>
      <c r="B961" s="52" t="s">
        <v>847</v>
      </c>
      <c r="C961" s="36">
        <v>4</v>
      </c>
      <c r="D961" s="56">
        <v>24.287399999999998</v>
      </c>
      <c r="E961" s="84">
        <v>1824</v>
      </c>
      <c r="F961" s="158">
        <v>954135</v>
      </c>
      <c r="G961" s="42">
        <v>100</v>
      </c>
      <c r="H961" s="51">
        <f t="shared" si="161"/>
        <v>954135</v>
      </c>
      <c r="I961" s="51">
        <f t="shared" si="152"/>
        <v>0</v>
      </c>
      <c r="J961" s="51">
        <f t="shared" si="162"/>
        <v>523.10032894736844</v>
      </c>
      <c r="K961" s="51">
        <f t="shared" si="163"/>
        <v>376.26876310278601</v>
      </c>
      <c r="L961" s="51">
        <f t="shared" si="164"/>
        <v>754454.16018956748</v>
      </c>
      <c r="M961" s="51"/>
      <c r="N961" s="203">
        <f t="shared" si="151"/>
        <v>754454.16018956748</v>
      </c>
      <c r="O961" s="34"/>
      <c r="Q961" s="205"/>
      <c r="R961" s="205"/>
    </row>
    <row r="962" spans="1:18" s="32" customFormat="1" x14ac:dyDescent="0.25">
      <c r="A962" s="36"/>
      <c r="B962" s="52" t="s">
        <v>654</v>
      </c>
      <c r="C962" s="36">
        <v>4</v>
      </c>
      <c r="D962" s="56">
        <v>42.367100000000008</v>
      </c>
      <c r="E962" s="84">
        <v>2859</v>
      </c>
      <c r="F962" s="158">
        <v>1197787.3</v>
      </c>
      <c r="G962" s="42">
        <v>100</v>
      </c>
      <c r="H962" s="51">
        <f t="shared" si="161"/>
        <v>1197787.3</v>
      </c>
      <c r="I962" s="51">
        <f t="shared" si="152"/>
        <v>0</v>
      </c>
      <c r="J962" s="51">
        <f t="shared" si="162"/>
        <v>418.953235396992</v>
      </c>
      <c r="K962" s="51">
        <f t="shared" si="163"/>
        <v>480.41585665316245</v>
      </c>
      <c r="L962" s="51">
        <f t="shared" si="164"/>
        <v>1065732.4406789143</v>
      </c>
      <c r="M962" s="51"/>
      <c r="N962" s="203">
        <f t="shared" ref="N962:N1025" si="165">L962+M962</f>
        <v>1065732.4406789143</v>
      </c>
      <c r="O962" s="34"/>
      <c r="Q962" s="205"/>
      <c r="R962" s="205"/>
    </row>
    <row r="963" spans="1:18" s="32" customFormat="1" x14ac:dyDescent="0.25">
      <c r="A963" s="36"/>
      <c r="B963" s="52" t="s">
        <v>748</v>
      </c>
      <c r="C963" s="36">
        <v>4</v>
      </c>
      <c r="D963" s="56">
        <v>11.079700000000001</v>
      </c>
      <c r="E963" s="84">
        <v>791</v>
      </c>
      <c r="F963" s="158">
        <v>196039.4</v>
      </c>
      <c r="G963" s="42">
        <v>100</v>
      </c>
      <c r="H963" s="51">
        <f t="shared" si="161"/>
        <v>196039.4</v>
      </c>
      <c r="I963" s="51">
        <f t="shared" si="152"/>
        <v>0</v>
      </c>
      <c r="J963" s="51">
        <f t="shared" si="162"/>
        <v>247.83742098609355</v>
      </c>
      <c r="K963" s="51">
        <f t="shared" si="163"/>
        <v>651.5316710640609</v>
      </c>
      <c r="L963" s="51">
        <f t="shared" si="164"/>
        <v>915352.54529636016</v>
      </c>
      <c r="M963" s="51"/>
      <c r="N963" s="203">
        <f t="shared" si="165"/>
        <v>915352.54529636016</v>
      </c>
      <c r="O963" s="34"/>
      <c r="Q963" s="205"/>
      <c r="R963" s="205"/>
    </row>
    <row r="964" spans="1:18" s="32" customFormat="1" x14ac:dyDescent="0.25">
      <c r="A964" s="36"/>
      <c r="B964" s="52" t="s">
        <v>655</v>
      </c>
      <c r="C964" s="36">
        <v>4</v>
      </c>
      <c r="D964" s="56">
        <v>28.427099999999999</v>
      </c>
      <c r="E964" s="84">
        <v>2255</v>
      </c>
      <c r="F964" s="158">
        <v>484602.2</v>
      </c>
      <c r="G964" s="42">
        <v>100</v>
      </c>
      <c r="H964" s="51">
        <f t="shared" si="161"/>
        <v>484602.2</v>
      </c>
      <c r="I964" s="51">
        <f t="shared" ref="I964:I1025" si="166">F964-H964</f>
        <v>0</v>
      </c>
      <c r="J964" s="51">
        <f t="shared" si="162"/>
        <v>214.90119733924612</v>
      </c>
      <c r="K964" s="51">
        <f t="shared" si="163"/>
        <v>684.46789471090835</v>
      </c>
      <c r="L964" s="51">
        <f t="shared" si="164"/>
        <v>1190623.4646226049</v>
      </c>
      <c r="M964" s="51"/>
      <c r="N964" s="203">
        <f t="shared" si="165"/>
        <v>1190623.4646226049</v>
      </c>
      <c r="O964" s="34"/>
      <c r="Q964" s="205"/>
      <c r="R964" s="205"/>
    </row>
    <row r="965" spans="1:18" s="32" customFormat="1" x14ac:dyDescent="0.25">
      <c r="A965" s="36"/>
      <c r="B965" s="52" t="s">
        <v>656</v>
      </c>
      <c r="C965" s="36">
        <v>4</v>
      </c>
      <c r="D965" s="56">
        <v>43.249399999999994</v>
      </c>
      <c r="E965" s="84">
        <v>3133</v>
      </c>
      <c r="F965" s="158">
        <v>620398.4</v>
      </c>
      <c r="G965" s="42">
        <v>100</v>
      </c>
      <c r="H965" s="51">
        <f t="shared" si="161"/>
        <v>620398.4</v>
      </c>
      <c r="I965" s="51">
        <f t="shared" si="166"/>
        <v>0</v>
      </c>
      <c r="J965" s="51">
        <f t="shared" si="162"/>
        <v>198.02055537823173</v>
      </c>
      <c r="K965" s="51">
        <f t="shared" si="163"/>
        <v>701.34853667192272</v>
      </c>
      <c r="L965" s="51">
        <f t="shared" si="164"/>
        <v>1367143.5691618365</v>
      </c>
      <c r="M965" s="51"/>
      <c r="N965" s="203">
        <f t="shared" si="165"/>
        <v>1367143.5691618365</v>
      </c>
      <c r="O965" s="34"/>
      <c r="Q965" s="205"/>
      <c r="R965" s="205"/>
    </row>
    <row r="966" spans="1:18" s="32" customFormat="1" x14ac:dyDescent="0.25">
      <c r="A966" s="36"/>
      <c r="B966" s="52" t="s">
        <v>657</v>
      </c>
      <c r="C966" s="36">
        <v>4</v>
      </c>
      <c r="D966" s="56">
        <v>18.318599999999996</v>
      </c>
      <c r="E966" s="84">
        <v>1404</v>
      </c>
      <c r="F966" s="158">
        <v>323488</v>
      </c>
      <c r="G966" s="42">
        <v>100</v>
      </c>
      <c r="H966" s="51">
        <f t="shared" si="161"/>
        <v>323488</v>
      </c>
      <c r="I966" s="51">
        <f t="shared" si="166"/>
        <v>0</v>
      </c>
      <c r="J966" s="51">
        <f t="shared" si="162"/>
        <v>230.4045584045584</v>
      </c>
      <c r="K966" s="51">
        <f t="shared" si="163"/>
        <v>668.96453364559602</v>
      </c>
      <c r="L966" s="51">
        <f t="shared" si="164"/>
        <v>1034902.1337040561</v>
      </c>
      <c r="M966" s="51"/>
      <c r="N966" s="203">
        <f t="shared" si="165"/>
        <v>1034902.1337040561</v>
      </c>
      <c r="O966" s="34"/>
      <c r="Q966" s="205"/>
      <c r="R966" s="205"/>
    </row>
    <row r="967" spans="1:18" s="32" customFormat="1" x14ac:dyDescent="0.25">
      <c r="A967" s="36"/>
      <c r="B967" s="52" t="s">
        <v>658</v>
      </c>
      <c r="C967" s="36">
        <v>4</v>
      </c>
      <c r="D967" s="56">
        <v>7.3487</v>
      </c>
      <c r="E967" s="84">
        <v>644</v>
      </c>
      <c r="F967" s="158">
        <v>65877</v>
      </c>
      <c r="G967" s="42">
        <v>100</v>
      </c>
      <c r="H967" s="51">
        <f t="shared" si="161"/>
        <v>65877</v>
      </c>
      <c r="I967" s="51">
        <f t="shared" si="166"/>
        <v>0</v>
      </c>
      <c r="J967" s="51">
        <f t="shared" si="162"/>
        <v>102.29347826086956</v>
      </c>
      <c r="K967" s="51">
        <f t="shared" si="163"/>
        <v>797.07561378928494</v>
      </c>
      <c r="L967" s="51">
        <f t="shared" si="164"/>
        <v>1059726.7823411527</v>
      </c>
      <c r="M967" s="51"/>
      <c r="N967" s="203">
        <f t="shared" si="165"/>
        <v>1059726.7823411527</v>
      </c>
      <c r="O967" s="34"/>
      <c r="Q967" s="205"/>
      <c r="R967" s="205"/>
    </row>
    <row r="968" spans="1:18" s="32" customFormat="1" x14ac:dyDescent="0.25">
      <c r="A968" s="36"/>
      <c r="B968" s="52" t="s">
        <v>659</v>
      </c>
      <c r="C968" s="36">
        <v>4</v>
      </c>
      <c r="D968" s="56">
        <v>13.711099999999998</v>
      </c>
      <c r="E968" s="84">
        <v>1311</v>
      </c>
      <c r="F968" s="158">
        <v>308063.59999999998</v>
      </c>
      <c r="G968" s="42">
        <v>100</v>
      </c>
      <c r="H968" s="51">
        <f t="shared" si="161"/>
        <v>308063.59999999998</v>
      </c>
      <c r="I968" s="51">
        <f t="shared" si="166"/>
        <v>0</v>
      </c>
      <c r="J968" s="51">
        <f t="shared" si="162"/>
        <v>234.98367658276123</v>
      </c>
      <c r="K968" s="51">
        <f t="shared" si="163"/>
        <v>664.38541546739316</v>
      </c>
      <c r="L968" s="51">
        <f t="shared" si="164"/>
        <v>1002623.9553769822</v>
      </c>
      <c r="M968" s="51"/>
      <c r="N968" s="203">
        <f t="shared" si="165"/>
        <v>1002623.9553769822</v>
      </c>
      <c r="O968" s="34"/>
      <c r="Q968" s="205"/>
      <c r="R968" s="205"/>
    </row>
    <row r="969" spans="1:18" s="32" customFormat="1" x14ac:dyDescent="0.25">
      <c r="A969" s="36"/>
      <c r="B969" s="52" t="s">
        <v>660</v>
      </c>
      <c r="C969" s="36">
        <v>4</v>
      </c>
      <c r="D969" s="56">
        <v>24.288400000000003</v>
      </c>
      <c r="E969" s="84">
        <v>1043</v>
      </c>
      <c r="F969" s="158">
        <v>263244.79999999999</v>
      </c>
      <c r="G969" s="42">
        <v>100</v>
      </c>
      <c r="H969" s="51">
        <f t="shared" si="161"/>
        <v>263244.79999999999</v>
      </c>
      <c r="I969" s="51">
        <f t="shared" si="166"/>
        <v>0</v>
      </c>
      <c r="J969" s="51">
        <f t="shared" si="162"/>
        <v>252.39194630872481</v>
      </c>
      <c r="K969" s="51">
        <f t="shared" si="163"/>
        <v>646.97714574142969</v>
      </c>
      <c r="L969" s="51">
        <f t="shared" si="164"/>
        <v>984888.4003733265</v>
      </c>
      <c r="M969" s="51"/>
      <c r="N969" s="203">
        <f t="shared" si="165"/>
        <v>984888.4003733265</v>
      </c>
      <c r="O969" s="34"/>
      <c r="Q969" s="205"/>
      <c r="R969" s="205"/>
    </row>
    <row r="970" spans="1:18" s="32" customFormat="1" x14ac:dyDescent="0.25">
      <c r="A970" s="36"/>
      <c r="B970" s="52" t="s">
        <v>661</v>
      </c>
      <c r="C970" s="36">
        <v>4</v>
      </c>
      <c r="D970" s="56">
        <v>47.174100000000003</v>
      </c>
      <c r="E970" s="84">
        <v>2366</v>
      </c>
      <c r="F970" s="158">
        <v>409701.8</v>
      </c>
      <c r="G970" s="42">
        <v>100</v>
      </c>
      <c r="H970" s="51">
        <f t="shared" si="161"/>
        <v>409701.8</v>
      </c>
      <c r="I970" s="51">
        <f t="shared" si="166"/>
        <v>0</v>
      </c>
      <c r="J970" s="51">
        <f t="shared" si="162"/>
        <v>173.16221470836854</v>
      </c>
      <c r="K970" s="51">
        <f t="shared" si="163"/>
        <v>726.20687734178591</v>
      </c>
      <c r="L970" s="51">
        <f t="shared" si="164"/>
        <v>1317315.7051975054</v>
      </c>
      <c r="M970" s="51"/>
      <c r="N970" s="203">
        <f t="shared" si="165"/>
        <v>1317315.7051975054</v>
      </c>
      <c r="O970" s="34"/>
      <c r="Q970" s="205"/>
      <c r="R970" s="205"/>
    </row>
    <row r="971" spans="1:18" s="32" customFormat="1" x14ac:dyDescent="0.25">
      <c r="A971" s="36"/>
      <c r="B971" s="52" t="s">
        <v>662</v>
      </c>
      <c r="C971" s="36">
        <v>4</v>
      </c>
      <c r="D971" s="56">
        <v>23.889099999999996</v>
      </c>
      <c r="E971" s="84">
        <v>1478</v>
      </c>
      <c r="F971" s="158">
        <v>237354.3</v>
      </c>
      <c r="G971" s="42">
        <v>100</v>
      </c>
      <c r="H971" s="51">
        <f t="shared" si="161"/>
        <v>237354.3</v>
      </c>
      <c r="I971" s="51">
        <f t="shared" si="166"/>
        <v>0</v>
      </c>
      <c r="J971" s="51">
        <f t="shared" si="162"/>
        <v>160.59154262516913</v>
      </c>
      <c r="K971" s="51">
        <f t="shared" si="163"/>
        <v>738.7775494249853</v>
      </c>
      <c r="L971" s="51">
        <f t="shared" si="164"/>
        <v>1146443.4271382783</v>
      </c>
      <c r="M971" s="51"/>
      <c r="N971" s="203">
        <f t="shared" si="165"/>
        <v>1146443.4271382783</v>
      </c>
      <c r="O971" s="34"/>
      <c r="Q971" s="205"/>
      <c r="R971" s="205"/>
    </row>
    <row r="972" spans="1:18" s="32" customFormat="1" x14ac:dyDescent="0.25">
      <c r="A972" s="36"/>
      <c r="B972" s="52" t="s">
        <v>663</v>
      </c>
      <c r="C972" s="36">
        <v>4</v>
      </c>
      <c r="D972" s="56">
        <v>27.976399999999998</v>
      </c>
      <c r="E972" s="84">
        <v>2146</v>
      </c>
      <c r="F972" s="158">
        <v>359982</v>
      </c>
      <c r="G972" s="42">
        <v>100</v>
      </c>
      <c r="H972" s="51">
        <f t="shared" si="161"/>
        <v>359982</v>
      </c>
      <c r="I972" s="51">
        <f t="shared" si="166"/>
        <v>0</v>
      </c>
      <c r="J972" s="51">
        <f t="shared" si="162"/>
        <v>167.74557315936627</v>
      </c>
      <c r="K972" s="51">
        <f t="shared" si="163"/>
        <v>731.6235188907882</v>
      </c>
      <c r="L972" s="51">
        <f t="shared" si="164"/>
        <v>1232520.547294606</v>
      </c>
      <c r="M972" s="51"/>
      <c r="N972" s="203">
        <f t="shared" si="165"/>
        <v>1232520.547294606</v>
      </c>
      <c r="O972" s="34"/>
      <c r="Q972" s="205"/>
      <c r="R972" s="205"/>
    </row>
    <row r="973" spans="1:18" s="32" customFormat="1" x14ac:dyDescent="0.25">
      <c r="A973" s="36"/>
      <c r="B973" s="52" t="s">
        <v>382</v>
      </c>
      <c r="C973" s="36">
        <v>4</v>
      </c>
      <c r="D973" s="56">
        <v>21.558200000000003</v>
      </c>
      <c r="E973" s="84">
        <v>1712</v>
      </c>
      <c r="F973" s="158">
        <v>316995.3</v>
      </c>
      <c r="G973" s="42">
        <v>100</v>
      </c>
      <c r="H973" s="51">
        <f t="shared" si="161"/>
        <v>316995.3</v>
      </c>
      <c r="I973" s="51">
        <f t="shared" si="166"/>
        <v>0</v>
      </c>
      <c r="J973" s="51">
        <f t="shared" si="162"/>
        <v>185.16080607476636</v>
      </c>
      <c r="K973" s="51">
        <f t="shared" si="163"/>
        <v>714.20828597538809</v>
      </c>
      <c r="L973" s="51">
        <f t="shared" si="164"/>
        <v>1137434.6796711679</v>
      </c>
      <c r="M973" s="51"/>
      <c r="N973" s="203">
        <f t="shared" si="165"/>
        <v>1137434.6796711679</v>
      </c>
      <c r="O973" s="34"/>
      <c r="Q973" s="205"/>
      <c r="R973" s="205"/>
    </row>
    <row r="974" spans="1:18" s="32" customFormat="1" x14ac:dyDescent="0.25">
      <c r="A974" s="36"/>
      <c r="B974" s="52" t="s">
        <v>664</v>
      </c>
      <c r="C974" s="36">
        <v>4</v>
      </c>
      <c r="D974" s="56">
        <v>51.505799999999994</v>
      </c>
      <c r="E974" s="84">
        <v>4286</v>
      </c>
      <c r="F974" s="158">
        <v>952463.1</v>
      </c>
      <c r="G974" s="42">
        <v>100</v>
      </c>
      <c r="H974" s="51">
        <f t="shared" si="161"/>
        <v>952463.1</v>
      </c>
      <c r="I974" s="51">
        <f t="shared" si="166"/>
        <v>0</v>
      </c>
      <c r="J974" s="51">
        <f t="shared" si="162"/>
        <v>222.22657489500699</v>
      </c>
      <c r="K974" s="51">
        <f t="shared" si="163"/>
        <v>677.14251715514752</v>
      </c>
      <c r="L974" s="51">
        <f t="shared" si="164"/>
        <v>1505526.6096666406</v>
      </c>
      <c r="M974" s="51"/>
      <c r="N974" s="203">
        <f t="shared" si="165"/>
        <v>1505526.6096666406</v>
      </c>
      <c r="O974" s="34"/>
      <c r="Q974" s="205"/>
      <c r="R974" s="205"/>
    </row>
    <row r="975" spans="1:18" s="32" customFormat="1" x14ac:dyDescent="0.25">
      <c r="A975" s="36"/>
      <c r="B975" s="52" t="s">
        <v>665</v>
      </c>
      <c r="C975" s="36">
        <v>4</v>
      </c>
      <c r="D975" s="56">
        <v>35.780799999999999</v>
      </c>
      <c r="E975" s="84">
        <v>2640</v>
      </c>
      <c r="F975" s="158">
        <v>525939.9</v>
      </c>
      <c r="G975" s="42">
        <v>100</v>
      </c>
      <c r="H975" s="51">
        <f t="shared" si="161"/>
        <v>525939.9</v>
      </c>
      <c r="I975" s="51">
        <f t="shared" si="166"/>
        <v>0</v>
      </c>
      <c r="J975" s="51">
        <f t="shared" si="162"/>
        <v>199.21965909090909</v>
      </c>
      <c r="K975" s="51">
        <f t="shared" si="163"/>
        <v>700.14943295924536</v>
      </c>
      <c r="L975" s="51">
        <f t="shared" si="164"/>
        <v>1280844.0623679862</v>
      </c>
      <c r="M975" s="51"/>
      <c r="N975" s="203">
        <f t="shared" si="165"/>
        <v>1280844.0623679862</v>
      </c>
      <c r="O975" s="34"/>
      <c r="Q975" s="205"/>
      <c r="R975" s="205"/>
    </row>
    <row r="976" spans="1:18" s="32" customFormat="1" x14ac:dyDescent="0.25">
      <c r="A976" s="36"/>
      <c r="B976" s="52" t="s">
        <v>666</v>
      </c>
      <c r="C976" s="36">
        <v>4</v>
      </c>
      <c r="D976" s="56">
        <v>16.7667</v>
      </c>
      <c r="E976" s="84">
        <v>907</v>
      </c>
      <c r="F976" s="158">
        <v>185401.60000000001</v>
      </c>
      <c r="G976" s="42">
        <v>100</v>
      </c>
      <c r="H976" s="51">
        <f t="shared" si="161"/>
        <v>185401.60000000001</v>
      </c>
      <c r="I976" s="51">
        <f t="shared" si="166"/>
        <v>0</v>
      </c>
      <c r="J976" s="51">
        <f t="shared" si="162"/>
        <v>204.41190738699009</v>
      </c>
      <c r="K976" s="51">
        <f t="shared" si="163"/>
        <v>694.9571846631643</v>
      </c>
      <c r="L976" s="51">
        <f t="shared" si="164"/>
        <v>1000691.478424641</v>
      </c>
      <c r="M976" s="51"/>
      <c r="N976" s="203">
        <f t="shared" si="165"/>
        <v>1000691.478424641</v>
      </c>
      <c r="O976" s="34"/>
      <c r="Q976" s="205"/>
      <c r="R976" s="205"/>
    </row>
    <row r="977" spans="1:18" s="32" customFormat="1" x14ac:dyDescent="0.25">
      <c r="A977" s="36"/>
      <c r="B977" s="52" t="s">
        <v>667</v>
      </c>
      <c r="C977" s="36">
        <v>4</v>
      </c>
      <c r="D977" s="56">
        <v>22.511600000000001</v>
      </c>
      <c r="E977" s="84">
        <v>793</v>
      </c>
      <c r="F977" s="158">
        <v>146010.5</v>
      </c>
      <c r="G977" s="42">
        <v>100</v>
      </c>
      <c r="H977" s="51">
        <f t="shared" si="161"/>
        <v>146010.5</v>
      </c>
      <c r="I977" s="51">
        <f t="shared" si="166"/>
        <v>0</v>
      </c>
      <c r="J977" s="51">
        <f t="shared" si="162"/>
        <v>184.12421185372006</v>
      </c>
      <c r="K977" s="51">
        <f t="shared" si="163"/>
        <v>715.24488019643445</v>
      </c>
      <c r="L977" s="51">
        <f t="shared" si="164"/>
        <v>1030590.5666459071</v>
      </c>
      <c r="M977" s="51"/>
      <c r="N977" s="203">
        <f t="shared" si="165"/>
        <v>1030590.5666459071</v>
      </c>
      <c r="O977" s="34"/>
      <c r="Q977" s="205"/>
      <c r="R977" s="205"/>
    </row>
    <row r="978" spans="1:18" s="32" customFormat="1" x14ac:dyDescent="0.25">
      <c r="A978" s="36"/>
      <c r="B978" s="52" t="s">
        <v>668</v>
      </c>
      <c r="C978" s="36">
        <v>4</v>
      </c>
      <c r="D978" s="56">
        <v>19.376600000000003</v>
      </c>
      <c r="E978" s="84">
        <v>990</v>
      </c>
      <c r="F978" s="158">
        <v>256339.9</v>
      </c>
      <c r="G978" s="42">
        <v>100</v>
      </c>
      <c r="H978" s="51">
        <f t="shared" si="161"/>
        <v>256339.9</v>
      </c>
      <c r="I978" s="51">
        <f t="shared" si="166"/>
        <v>0</v>
      </c>
      <c r="J978" s="51">
        <f t="shared" si="162"/>
        <v>258.92919191919191</v>
      </c>
      <c r="K978" s="51">
        <f t="shared" si="163"/>
        <v>640.43990013096254</v>
      </c>
      <c r="L978" s="51">
        <f t="shared" si="164"/>
        <v>954078.80788092513</v>
      </c>
      <c r="M978" s="51"/>
      <c r="N978" s="203">
        <f t="shared" si="165"/>
        <v>954078.80788092513</v>
      </c>
      <c r="O978" s="34"/>
      <c r="Q978" s="205"/>
      <c r="R978" s="205"/>
    </row>
    <row r="979" spans="1:18" s="32" customFormat="1" x14ac:dyDescent="0.25">
      <c r="A979" s="36"/>
      <c r="B979" s="52" t="s">
        <v>849</v>
      </c>
      <c r="C979" s="36">
        <v>4</v>
      </c>
      <c r="D979" s="56">
        <v>21.063299999999998</v>
      </c>
      <c r="E979" s="84">
        <v>1761</v>
      </c>
      <c r="F979" s="158">
        <v>340847.6</v>
      </c>
      <c r="G979" s="42">
        <v>100</v>
      </c>
      <c r="H979" s="51">
        <f t="shared" si="161"/>
        <v>340847.6</v>
      </c>
      <c r="I979" s="51">
        <f t="shared" si="166"/>
        <v>0</v>
      </c>
      <c r="J979" s="51">
        <f t="shared" si="162"/>
        <v>193.55343554798409</v>
      </c>
      <c r="K979" s="51">
        <f t="shared" si="163"/>
        <v>705.81565650217033</v>
      </c>
      <c r="L979" s="51">
        <f t="shared" si="164"/>
        <v>1131625.9655211593</v>
      </c>
      <c r="M979" s="51"/>
      <c r="N979" s="203">
        <f t="shared" si="165"/>
        <v>1131625.9655211593</v>
      </c>
      <c r="O979" s="34"/>
      <c r="Q979" s="205"/>
      <c r="R979" s="205"/>
    </row>
    <row r="980" spans="1:18" s="32" customFormat="1" x14ac:dyDescent="0.25">
      <c r="A980" s="36"/>
      <c r="B980" s="52" t="s">
        <v>850</v>
      </c>
      <c r="C980" s="36">
        <v>4</v>
      </c>
      <c r="D980" s="56">
        <v>34.643000000000001</v>
      </c>
      <c r="E980" s="84">
        <v>2587</v>
      </c>
      <c r="F980" s="158">
        <v>2982742.4</v>
      </c>
      <c r="G980" s="42">
        <v>100</v>
      </c>
      <c r="H980" s="51">
        <f t="shared" si="161"/>
        <v>2982742.4</v>
      </c>
      <c r="I980" s="51">
        <f t="shared" si="166"/>
        <v>0</v>
      </c>
      <c r="J980" s="51">
        <f t="shared" si="162"/>
        <v>1152.9734827986083</v>
      </c>
      <c r="K980" s="51">
        <f t="shared" si="163"/>
        <v>-253.60439074845385</v>
      </c>
      <c r="L980" s="51">
        <f t="shared" si="164"/>
        <v>429981.44018682488</v>
      </c>
      <c r="M980" s="51"/>
      <c r="N980" s="203">
        <f t="shared" si="165"/>
        <v>429981.44018682488</v>
      </c>
      <c r="O980" s="34"/>
      <c r="Q980" s="205"/>
      <c r="R980" s="205"/>
    </row>
    <row r="981" spans="1:18" s="32" customFormat="1" x14ac:dyDescent="0.25">
      <c r="A981" s="36"/>
      <c r="B981" s="52" t="s">
        <v>669</v>
      </c>
      <c r="C981" s="36">
        <v>4</v>
      </c>
      <c r="D981" s="56">
        <v>29.909899999999997</v>
      </c>
      <c r="E981" s="84">
        <v>2280</v>
      </c>
      <c r="F981" s="158">
        <v>414202</v>
      </c>
      <c r="G981" s="42">
        <v>100</v>
      </c>
      <c r="H981" s="51">
        <f t="shared" si="161"/>
        <v>414202</v>
      </c>
      <c r="I981" s="51">
        <f t="shared" si="166"/>
        <v>0</v>
      </c>
      <c r="J981" s="51">
        <f t="shared" si="162"/>
        <v>181.66754385964913</v>
      </c>
      <c r="K981" s="51">
        <f t="shared" si="163"/>
        <v>717.70154819050526</v>
      </c>
      <c r="L981" s="51">
        <f t="shared" si="164"/>
        <v>1238545.9219383048</v>
      </c>
      <c r="M981" s="51"/>
      <c r="N981" s="203">
        <f t="shared" si="165"/>
        <v>1238545.9219383048</v>
      </c>
      <c r="O981" s="34"/>
      <c r="Q981" s="205"/>
      <c r="R981" s="205"/>
    </row>
    <row r="982" spans="1:18" s="32" customFormat="1" x14ac:dyDescent="0.25">
      <c r="A982" s="36"/>
      <c r="B982" s="52" t="s">
        <v>670</v>
      </c>
      <c r="C982" s="36">
        <v>4</v>
      </c>
      <c r="D982" s="56">
        <v>22.201699999999999</v>
      </c>
      <c r="E982" s="84">
        <v>1706</v>
      </c>
      <c r="F982" s="158">
        <v>365627.3</v>
      </c>
      <c r="G982" s="42">
        <v>100</v>
      </c>
      <c r="H982" s="51">
        <f t="shared" si="161"/>
        <v>365627.3</v>
      </c>
      <c r="I982" s="51">
        <f t="shared" si="166"/>
        <v>0</v>
      </c>
      <c r="J982" s="51">
        <f t="shared" si="162"/>
        <v>214.31846424384526</v>
      </c>
      <c r="K982" s="51">
        <f t="shared" si="163"/>
        <v>685.05062780630919</v>
      </c>
      <c r="L982" s="51">
        <f t="shared" si="164"/>
        <v>1103868.0103055015</v>
      </c>
      <c r="M982" s="51"/>
      <c r="N982" s="203">
        <f t="shared" si="165"/>
        <v>1103868.0103055015</v>
      </c>
      <c r="O982" s="34"/>
      <c r="Q982" s="205"/>
      <c r="R982" s="205"/>
    </row>
    <row r="983" spans="1:18" s="32" customFormat="1" x14ac:dyDescent="0.25">
      <c r="A983" s="36"/>
      <c r="B983" s="52" t="s">
        <v>864</v>
      </c>
      <c r="C983" s="36">
        <v>3</v>
      </c>
      <c r="D983" s="56">
        <v>46.934199999999997</v>
      </c>
      <c r="E983" s="84">
        <v>8292</v>
      </c>
      <c r="F983" s="158">
        <v>12876058.5</v>
      </c>
      <c r="G983" s="42">
        <v>50</v>
      </c>
      <c r="H983" s="51">
        <f t="shared" si="161"/>
        <v>6438029.25</v>
      </c>
      <c r="I983" s="51">
        <f t="shared" si="166"/>
        <v>6438029.25</v>
      </c>
      <c r="J983" s="51">
        <f t="shared" si="162"/>
        <v>1552.8290520984081</v>
      </c>
      <c r="K983" s="51">
        <f t="shared" si="163"/>
        <v>-653.45996004825361</v>
      </c>
      <c r="L983" s="51">
        <f t="shared" si="164"/>
        <v>1162305.1695397645</v>
      </c>
      <c r="M983" s="51"/>
      <c r="N983" s="203">
        <f t="shared" si="165"/>
        <v>1162305.1695397645</v>
      </c>
      <c r="O983" s="34"/>
      <c r="Q983" s="205"/>
      <c r="R983" s="205"/>
    </row>
    <row r="984" spans="1:18" s="32" customFormat="1" x14ac:dyDescent="0.25">
      <c r="A984" s="36"/>
      <c r="B984" s="52" t="s">
        <v>671</v>
      </c>
      <c r="C984" s="36">
        <v>4</v>
      </c>
      <c r="D984" s="56">
        <v>35.431699999999999</v>
      </c>
      <c r="E984" s="84">
        <v>1602</v>
      </c>
      <c r="F984" s="158">
        <v>342118.6</v>
      </c>
      <c r="G984" s="42">
        <v>100</v>
      </c>
      <c r="H984" s="51">
        <f t="shared" si="161"/>
        <v>342118.6</v>
      </c>
      <c r="I984" s="51">
        <f t="shared" si="166"/>
        <v>0</v>
      </c>
      <c r="J984" s="51">
        <f t="shared" si="162"/>
        <v>213.55717852684143</v>
      </c>
      <c r="K984" s="51">
        <f t="shared" si="163"/>
        <v>685.81191352331302</v>
      </c>
      <c r="L984" s="51">
        <f t="shared" si="164"/>
        <v>1136742.9082046296</v>
      </c>
      <c r="M984" s="51"/>
      <c r="N984" s="203">
        <f t="shared" si="165"/>
        <v>1136742.9082046296</v>
      </c>
      <c r="O984" s="34"/>
      <c r="Q984" s="205"/>
      <c r="R984" s="205"/>
    </row>
    <row r="985" spans="1:18" s="32" customFormat="1" x14ac:dyDescent="0.25">
      <c r="A985" s="36"/>
      <c r="B985" s="52" t="s">
        <v>672</v>
      </c>
      <c r="C985" s="36">
        <v>4</v>
      </c>
      <c r="D985" s="56">
        <v>23.691500000000005</v>
      </c>
      <c r="E985" s="84">
        <v>1639</v>
      </c>
      <c r="F985" s="158">
        <v>284532</v>
      </c>
      <c r="G985" s="42">
        <v>100</v>
      </c>
      <c r="H985" s="51">
        <f t="shared" si="161"/>
        <v>284532</v>
      </c>
      <c r="I985" s="51">
        <f t="shared" si="166"/>
        <v>0</v>
      </c>
      <c r="J985" s="51">
        <f t="shared" si="162"/>
        <v>173.60097620500306</v>
      </c>
      <c r="K985" s="51">
        <f t="shared" si="163"/>
        <v>725.76811584515144</v>
      </c>
      <c r="L985" s="51">
        <f t="shared" si="164"/>
        <v>1149657.2022467232</v>
      </c>
      <c r="M985" s="51"/>
      <c r="N985" s="203">
        <f t="shared" si="165"/>
        <v>1149657.2022467232</v>
      </c>
      <c r="O985" s="34"/>
      <c r="Q985" s="205"/>
      <c r="R985" s="205"/>
    </row>
    <row r="986" spans="1:18" s="32" customFormat="1" x14ac:dyDescent="0.25">
      <c r="A986" s="36"/>
      <c r="B986" s="52" t="s">
        <v>797</v>
      </c>
      <c r="C986" s="36">
        <v>4</v>
      </c>
      <c r="D986" s="56">
        <v>17.011099999999999</v>
      </c>
      <c r="E986" s="84">
        <v>1243</v>
      </c>
      <c r="F986" s="158">
        <v>207295.7</v>
      </c>
      <c r="G986" s="42">
        <v>100</v>
      </c>
      <c r="H986" s="51">
        <f t="shared" si="161"/>
        <v>207295.7</v>
      </c>
      <c r="I986" s="51">
        <f t="shared" si="166"/>
        <v>0</v>
      </c>
      <c r="J986" s="51">
        <f t="shared" si="162"/>
        <v>166.77047465808528</v>
      </c>
      <c r="K986" s="51">
        <f t="shared" si="163"/>
        <v>732.59861739206917</v>
      </c>
      <c r="L986" s="51">
        <f t="shared" si="164"/>
        <v>1087400.3116058512</v>
      </c>
      <c r="M986" s="51"/>
      <c r="N986" s="203">
        <f t="shared" si="165"/>
        <v>1087400.3116058512</v>
      </c>
      <c r="O986" s="34"/>
      <c r="Q986" s="205"/>
      <c r="R986" s="205"/>
    </row>
    <row r="987" spans="1:18" s="32" customFormat="1" x14ac:dyDescent="0.25">
      <c r="A987" s="36"/>
      <c r="B987" s="52" t="s">
        <v>673</v>
      </c>
      <c r="C987" s="36">
        <v>4</v>
      </c>
      <c r="D987" s="56">
        <v>32.879899999999999</v>
      </c>
      <c r="E987" s="84">
        <v>2946</v>
      </c>
      <c r="F987" s="158">
        <v>573507</v>
      </c>
      <c r="G987" s="42">
        <v>100</v>
      </c>
      <c r="H987" s="51">
        <f t="shared" si="161"/>
        <v>573507</v>
      </c>
      <c r="I987" s="51">
        <f t="shared" si="166"/>
        <v>0</v>
      </c>
      <c r="J987" s="51">
        <f t="shared" si="162"/>
        <v>194.67311608961305</v>
      </c>
      <c r="K987" s="51">
        <f t="shared" si="163"/>
        <v>704.69597596054143</v>
      </c>
      <c r="L987" s="51">
        <f t="shared" si="164"/>
        <v>1313592.4921074284</v>
      </c>
      <c r="M987" s="51"/>
      <c r="N987" s="203">
        <f t="shared" si="165"/>
        <v>1313592.4921074284</v>
      </c>
      <c r="O987" s="34"/>
      <c r="Q987" s="205"/>
      <c r="R987" s="205"/>
    </row>
    <row r="988" spans="1:18" s="32" customFormat="1" x14ac:dyDescent="0.25">
      <c r="A988" s="36"/>
      <c r="B988" s="52" t="s">
        <v>674</v>
      </c>
      <c r="C988" s="36">
        <v>4</v>
      </c>
      <c r="D988" s="56">
        <v>27.189</v>
      </c>
      <c r="E988" s="84">
        <v>738</v>
      </c>
      <c r="F988" s="158">
        <v>194676.8</v>
      </c>
      <c r="G988" s="42">
        <v>100</v>
      </c>
      <c r="H988" s="51">
        <f t="shared" si="161"/>
        <v>194676.8</v>
      </c>
      <c r="I988" s="51">
        <f t="shared" si="166"/>
        <v>0</v>
      </c>
      <c r="J988" s="51">
        <f t="shared" si="162"/>
        <v>263.78970189701897</v>
      </c>
      <c r="K988" s="51">
        <f t="shared" si="163"/>
        <v>635.57939015313548</v>
      </c>
      <c r="L988" s="51">
        <f t="shared" si="164"/>
        <v>944034.38146594947</v>
      </c>
      <c r="M988" s="51"/>
      <c r="N988" s="203">
        <f t="shared" si="165"/>
        <v>944034.38146594947</v>
      </c>
      <c r="O988" s="34"/>
      <c r="Q988" s="205"/>
      <c r="R988" s="205"/>
    </row>
    <row r="989" spans="1:18" s="32" customFormat="1" x14ac:dyDescent="0.25">
      <c r="A989" s="36"/>
      <c r="B989" s="4"/>
      <c r="C989" s="4"/>
      <c r="D989" s="56">
        <v>0</v>
      </c>
      <c r="E989" s="86"/>
      <c r="F989" s="33"/>
      <c r="G989" s="42"/>
      <c r="H989" s="43"/>
      <c r="I989" s="51"/>
      <c r="J989" s="51"/>
      <c r="K989" s="51"/>
      <c r="L989" s="51"/>
      <c r="M989" s="51"/>
      <c r="N989" s="203"/>
      <c r="O989" s="34"/>
      <c r="Q989" s="205"/>
      <c r="R989" s="205"/>
    </row>
    <row r="990" spans="1:18" s="32" customFormat="1" x14ac:dyDescent="0.25">
      <c r="A990" s="31" t="s">
        <v>675</v>
      </c>
      <c r="B990" s="44" t="s">
        <v>2</v>
      </c>
      <c r="C990" s="45"/>
      <c r="D990" s="3">
        <v>1082.6210999999998</v>
      </c>
      <c r="E990" s="87">
        <f>E991</f>
        <v>104011</v>
      </c>
      <c r="F990" s="38"/>
      <c r="G990" s="42"/>
      <c r="H990" s="38">
        <f>H992</f>
        <v>16003317.074999999</v>
      </c>
      <c r="I990" s="38">
        <f>I992</f>
        <v>-16003317.074999999</v>
      </c>
      <c r="J990" s="51"/>
      <c r="K990" s="51"/>
      <c r="L990" s="51"/>
      <c r="M990" s="47">
        <f>M992</f>
        <v>50957018.836498559</v>
      </c>
      <c r="N990" s="201">
        <f t="shared" si="165"/>
        <v>50957018.836498559</v>
      </c>
      <c r="O990" s="34"/>
      <c r="Q990" s="205"/>
      <c r="R990" s="205"/>
    </row>
    <row r="991" spans="1:18" s="32" customFormat="1" x14ac:dyDescent="0.25">
      <c r="A991" s="31" t="s">
        <v>675</v>
      </c>
      <c r="B991" s="44" t="s">
        <v>3</v>
      </c>
      <c r="C991" s="45"/>
      <c r="D991" s="3">
        <v>1082.6210999999998</v>
      </c>
      <c r="E991" s="87">
        <f>SUM(E993:E1025)</f>
        <v>104011</v>
      </c>
      <c r="F991" s="38">
        <f>SUM(F993:F1025)</f>
        <v>85262329.5</v>
      </c>
      <c r="G991" s="42"/>
      <c r="H991" s="38">
        <f>SUM(H993:H1025)</f>
        <v>53255695.349999994</v>
      </c>
      <c r="I991" s="38">
        <f>SUM(I993:I1025)</f>
        <v>32006634.149999999</v>
      </c>
      <c r="J991" s="51"/>
      <c r="K991" s="51"/>
      <c r="L991" s="38">
        <f>SUM(L993:L1025)</f>
        <v>40510192.956749029</v>
      </c>
      <c r="M991" s="51"/>
      <c r="N991" s="201">
        <f t="shared" si="165"/>
        <v>40510192.956749029</v>
      </c>
      <c r="O991" s="34"/>
      <c r="Q991" s="205"/>
      <c r="R991" s="205"/>
    </row>
    <row r="992" spans="1:18" s="32" customFormat="1" x14ac:dyDescent="0.25">
      <c r="A992" s="36"/>
      <c r="B992" s="52" t="s">
        <v>26</v>
      </c>
      <c r="C992" s="36">
        <v>2</v>
      </c>
      <c r="D992" s="5">
        <v>0</v>
      </c>
      <c r="E992" s="90"/>
      <c r="F992" s="51"/>
      <c r="G992" s="42">
        <v>25</v>
      </c>
      <c r="H992" s="51">
        <f>F1022*G992/100</f>
        <v>16003317.074999999</v>
      </c>
      <c r="I992" s="51">
        <f t="shared" si="166"/>
        <v>-16003317.074999999</v>
      </c>
      <c r="J992" s="51"/>
      <c r="K992" s="51"/>
      <c r="L992" s="51"/>
      <c r="M992" s="51">
        <f>($L$7*$L$8*E990/$L$10)+($L$7*$L$9*D990/$L$11)</f>
        <v>50957018.836498559</v>
      </c>
      <c r="N992" s="203">
        <f t="shared" si="165"/>
        <v>50957018.836498559</v>
      </c>
      <c r="O992" s="34"/>
      <c r="Q992" s="205"/>
      <c r="R992" s="205"/>
    </row>
    <row r="993" spans="1:18" s="32" customFormat="1" x14ac:dyDescent="0.25">
      <c r="A993" s="36"/>
      <c r="B993" s="52" t="s">
        <v>676</v>
      </c>
      <c r="C993" s="36">
        <v>4</v>
      </c>
      <c r="D993" s="56">
        <v>21.037700000000001</v>
      </c>
      <c r="E993" s="84">
        <v>981</v>
      </c>
      <c r="F993" s="159">
        <v>264687.59999999998</v>
      </c>
      <c r="G993" s="42">
        <v>100</v>
      </c>
      <c r="H993" s="51">
        <f>F993*G993/100</f>
        <v>264687.59999999998</v>
      </c>
      <c r="I993" s="51">
        <f t="shared" si="166"/>
        <v>0</v>
      </c>
      <c r="J993" s="51">
        <f t="shared" ref="J993:J1025" si="167">F993/E993</f>
        <v>269.81406727828744</v>
      </c>
      <c r="K993" s="51">
        <f t="shared" ref="K993:K1025" si="168">$J$11*$J$19-J993</f>
        <v>629.55502477186701</v>
      </c>
      <c r="L993" s="51">
        <f t="shared" ref="L993:L1025" si="169">IF(K993&gt;0,$J$7*$J$8*(K993/$K$19),0)+$J$7*$J$9*(E993/$E$19)+$J$7*$J$10*(D993/$D$19)</f>
        <v>945514.53376122611</v>
      </c>
      <c r="M993" s="51"/>
      <c r="N993" s="203">
        <f t="shared" si="165"/>
        <v>945514.53376122611</v>
      </c>
      <c r="O993" s="34"/>
      <c r="Q993" s="205"/>
      <c r="R993" s="205"/>
    </row>
    <row r="994" spans="1:18" s="32" customFormat="1" x14ac:dyDescent="0.25">
      <c r="A994" s="36"/>
      <c r="B994" s="52" t="s">
        <v>262</v>
      </c>
      <c r="C994" s="36">
        <v>4</v>
      </c>
      <c r="D994" s="56">
        <v>23.1798</v>
      </c>
      <c r="E994" s="84">
        <v>1081</v>
      </c>
      <c r="F994" s="159">
        <v>245621.9</v>
      </c>
      <c r="G994" s="42">
        <v>100</v>
      </c>
      <c r="H994" s="51">
        <f t="shared" ref="H994:H1025" si="170">F994*G994/100</f>
        <v>245621.9</v>
      </c>
      <c r="I994" s="51">
        <f t="shared" si="166"/>
        <v>0</v>
      </c>
      <c r="J994" s="51">
        <f t="shared" si="167"/>
        <v>227.2172987974098</v>
      </c>
      <c r="K994" s="51">
        <f t="shared" si="168"/>
        <v>672.15179325274471</v>
      </c>
      <c r="L994" s="51">
        <f t="shared" si="169"/>
        <v>1015982.1238181074</v>
      </c>
      <c r="M994" s="51"/>
      <c r="N994" s="203">
        <f t="shared" si="165"/>
        <v>1015982.1238181074</v>
      </c>
      <c r="O994" s="34"/>
      <c r="Q994" s="205"/>
      <c r="R994" s="205"/>
    </row>
    <row r="995" spans="1:18" s="32" customFormat="1" x14ac:dyDescent="0.25">
      <c r="A995" s="36"/>
      <c r="B995" s="52" t="s">
        <v>677</v>
      </c>
      <c r="C995" s="36">
        <v>4</v>
      </c>
      <c r="D995" s="56">
        <v>33.328400000000002</v>
      </c>
      <c r="E995" s="84">
        <v>1459</v>
      </c>
      <c r="F995" s="159">
        <v>392823.2</v>
      </c>
      <c r="G995" s="42">
        <v>100</v>
      </c>
      <c r="H995" s="51">
        <f t="shared" si="170"/>
        <v>392823.2</v>
      </c>
      <c r="I995" s="51">
        <f t="shared" si="166"/>
        <v>0</v>
      </c>
      <c r="J995" s="51">
        <f t="shared" si="167"/>
        <v>269.24139821795751</v>
      </c>
      <c r="K995" s="51">
        <f t="shared" si="168"/>
        <v>630.12769383219688</v>
      </c>
      <c r="L995" s="51">
        <f t="shared" si="169"/>
        <v>1045485.2572750112</v>
      </c>
      <c r="M995" s="51"/>
      <c r="N995" s="203">
        <f t="shared" si="165"/>
        <v>1045485.2572750112</v>
      </c>
      <c r="O995" s="34"/>
      <c r="Q995" s="205"/>
      <c r="R995" s="205"/>
    </row>
    <row r="996" spans="1:18" s="32" customFormat="1" x14ac:dyDescent="0.25">
      <c r="A996" s="36"/>
      <c r="B996" s="52" t="s">
        <v>678</v>
      </c>
      <c r="C996" s="36">
        <v>4</v>
      </c>
      <c r="D996" s="56">
        <v>20.331499999999998</v>
      </c>
      <c r="E996" s="84">
        <v>1254</v>
      </c>
      <c r="F996" s="159">
        <v>225891.9</v>
      </c>
      <c r="G996" s="42">
        <v>100</v>
      </c>
      <c r="H996" s="51">
        <f t="shared" si="170"/>
        <v>225891.9</v>
      </c>
      <c r="I996" s="51">
        <f t="shared" si="166"/>
        <v>0</v>
      </c>
      <c r="J996" s="51">
        <f t="shared" si="167"/>
        <v>180.13708133971292</v>
      </c>
      <c r="K996" s="51">
        <f t="shared" si="168"/>
        <v>719.2320107104415</v>
      </c>
      <c r="L996" s="51">
        <f t="shared" si="169"/>
        <v>1083866.8389929382</v>
      </c>
      <c r="M996" s="51"/>
      <c r="N996" s="203">
        <f t="shared" si="165"/>
        <v>1083866.8389929382</v>
      </c>
      <c r="O996" s="34"/>
      <c r="Q996" s="205"/>
      <c r="R996" s="205"/>
    </row>
    <row r="997" spans="1:18" s="32" customFormat="1" x14ac:dyDescent="0.25">
      <c r="A997" s="36"/>
      <c r="B997" s="52" t="s">
        <v>679</v>
      </c>
      <c r="C997" s="36">
        <v>4</v>
      </c>
      <c r="D997" s="56">
        <v>25.04</v>
      </c>
      <c r="E997" s="84">
        <v>2124</v>
      </c>
      <c r="F997" s="159">
        <v>311968.40000000002</v>
      </c>
      <c r="G997" s="42">
        <v>100</v>
      </c>
      <c r="H997" s="51">
        <f t="shared" si="170"/>
        <v>311968.40000000002</v>
      </c>
      <c r="I997" s="51">
        <f t="shared" si="166"/>
        <v>0</v>
      </c>
      <c r="J997" s="51">
        <f t="shared" si="167"/>
        <v>146.87777777777779</v>
      </c>
      <c r="K997" s="51">
        <f t="shared" si="168"/>
        <v>752.49131427237671</v>
      </c>
      <c r="L997" s="51">
        <f t="shared" si="169"/>
        <v>1245021.1205890891</v>
      </c>
      <c r="M997" s="51"/>
      <c r="N997" s="203">
        <f t="shared" si="165"/>
        <v>1245021.1205890891</v>
      </c>
      <c r="O997" s="34"/>
      <c r="Q997" s="205"/>
      <c r="R997" s="205"/>
    </row>
    <row r="998" spans="1:18" s="32" customFormat="1" x14ac:dyDescent="0.25">
      <c r="A998" s="36"/>
      <c r="B998" s="52" t="s">
        <v>851</v>
      </c>
      <c r="C998" s="36">
        <v>4</v>
      </c>
      <c r="D998" s="56">
        <v>24.7498</v>
      </c>
      <c r="E998" s="84">
        <v>1756</v>
      </c>
      <c r="F998" s="159">
        <v>383673.9</v>
      </c>
      <c r="G998" s="42">
        <v>100</v>
      </c>
      <c r="H998" s="51">
        <f t="shared" si="170"/>
        <v>383673.9</v>
      </c>
      <c r="I998" s="51">
        <f t="shared" si="166"/>
        <v>0</v>
      </c>
      <c r="J998" s="51">
        <f t="shared" si="167"/>
        <v>218.49310933940777</v>
      </c>
      <c r="K998" s="51">
        <f t="shared" si="168"/>
        <v>680.87598271074671</v>
      </c>
      <c r="L998" s="51">
        <f t="shared" si="169"/>
        <v>1113492.870271683</v>
      </c>
      <c r="M998" s="51"/>
      <c r="N998" s="203">
        <f t="shared" si="165"/>
        <v>1113492.870271683</v>
      </c>
      <c r="O998" s="34"/>
      <c r="Q998" s="205"/>
      <c r="R998" s="205"/>
    </row>
    <row r="999" spans="1:18" s="32" customFormat="1" x14ac:dyDescent="0.25">
      <c r="A999" s="36"/>
      <c r="B999" s="52" t="s">
        <v>680</v>
      </c>
      <c r="C999" s="36">
        <v>4</v>
      </c>
      <c r="D999" s="56">
        <v>33.558999999999997</v>
      </c>
      <c r="E999" s="84">
        <v>1850</v>
      </c>
      <c r="F999" s="159">
        <v>460566.7</v>
      </c>
      <c r="G999" s="42">
        <v>100</v>
      </c>
      <c r="H999" s="51">
        <f t="shared" si="170"/>
        <v>460566.7</v>
      </c>
      <c r="I999" s="51">
        <f t="shared" si="166"/>
        <v>0</v>
      </c>
      <c r="J999" s="51">
        <f t="shared" si="167"/>
        <v>248.95497297297297</v>
      </c>
      <c r="K999" s="51">
        <f t="shared" si="168"/>
        <v>650.41411907718145</v>
      </c>
      <c r="L999" s="51">
        <f t="shared" si="169"/>
        <v>1117971.8999708991</v>
      </c>
      <c r="M999" s="51"/>
      <c r="N999" s="203">
        <f t="shared" si="165"/>
        <v>1117971.8999708991</v>
      </c>
      <c r="O999" s="34"/>
      <c r="Q999" s="205"/>
      <c r="R999" s="205"/>
    </row>
    <row r="1000" spans="1:18" s="32" customFormat="1" x14ac:dyDescent="0.25">
      <c r="A1000" s="36"/>
      <c r="B1000" s="52" t="s">
        <v>681</v>
      </c>
      <c r="C1000" s="36">
        <v>4</v>
      </c>
      <c r="D1000" s="56">
        <v>28.676200000000001</v>
      </c>
      <c r="E1000" s="84">
        <v>1742</v>
      </c>
      <c r="F1000" s="159">
        <v>422870.4</v>
      </c>
      <c r="G1000" s="42">
        <v>100</v>
      </c>
      <c r="H1000" s="51">
        <f t="shared" si="170"/>
        <v>422870.4</v>
      </c>
      <c r="I1000" s="51">
        <f t="shared" si="166"/>
        <v>0</v>
      </c>
      <c r="J1000" s="51">
        <f t="shared" si="167"/>
        <v>242.74994259471873</v>
      </c>
      <c r="K1000" s="51">
        <f t="shared" si="168"/>
        <v>656.61914945543572</v>
      </c>
      <c r="L1000" s="51">
        <f t="shared" si="169"/>
        <v>1095897.5609924328</v>
      </c>
      <c r="M1000" s="51"/>
      <c r="N1000" s="203">
        <f t="shared" si="165"/>
        <v>1095897.5609924328</v>
      </c>
      <c r="O1000" s="34"/>
      <c r="Q1000" s="205"/>
      <c r="R1000" s="205"/>
    </row>
    <row r="1001" spans="1:18" s="32" customFormat="1" x14ac:dyDescent="0.25">
      <c r="A1001" s="36"/>
      <c r="B1001" s="52" t="s">
        <v>682</v>
      </c>
      <c r="C1001" s="36">
        <v>4</v>
      </c>
      <c r="D1001" s="56">
        <v>35.6203</v>
      </c>
      <c r="E1001" s="84">
        <v>2447</v>
      </c>
      <c r="F1001" s="159">
        <v>616402.1</v>
      </c>
      <c r="G1001" s="42">
        <v>100</v>
      </c>
      <c r="H1001" s="51">
        <f t="shared" si="170"/>
        <v>616402.1</v>
      </c>
      <c r="I1001" s="51">
        <f t="shared" si="166"/>
        <v>0</v>
      </c>
      <c r="J1001" s="51">
        <f t="shared" si="167"/>
        <v>251.90114425827542</v>
      </c>
      <c r="K1001" s="51">
        <f t="shared" si="168"/>
        <v>647.46794779187906</v>
      </c>
      <c r="L1001" s="51">
        <f t="shared" si="169"/>
        <v>1193679.0790886958</v>
      </c>
      <c r="M1001" s="51"/>
      <c r="N1001" s="203">
        <f t="shared" si="165"/>
        <v>1193679.0790886958</v>
      </c>
      <c r="O1001" s="34"/>
      <c r="Q1001" s="205"/>
      <c r="R1001" s="205"/>
    </row>
    <row r="1002" spans="1:18" s="32" customFormat="1" x14ac:dyDescent="0.25">
      <c r="A1002" s="36"/>
      <c r="B1002" s="52" t="s">
        <v>852</v>
      </c>
      <c r="C1002" s="36">
        <v>4</v>
      </c>
      <c r="D1002" s="56">
        <v>22.1511</v>
      </c>
      <c r="E1002" s="84">
        <v>1124</v>
      </c>
      <c r="F1002" s="159">
        <v>193726.4</v>
      </c>
      <c r="G1002" s="42">
        <v>100</v>
      </c>
      <c r="H1002" s="51">
        <f t="shared" si="170"/>
        <v>193726.4</v>
      </c>
      <c r="I1002" s="51">
        <f t="shared" si="166"/>
        <v>0</v>
      </c>
      <c r="J1002" s="51">
        <f t="shared" si="167"/>
        <v>172.35444839857649</v>
      </c>
      <c r="K1002" s="51">
        <f t="shared" si="168"/>
        <v>727.0146436515779</v>
      </c>
      <c r="L1002" s="51">
        <f t="shared" si="169"/>
        <v>1083594.669924506</v>
      </c>
      <c r="M1002" s="51"/>
      <c r="N1002" s="203">
        <f t="shared" si="165"/>
        <v>1083594.669924506</v>
      </c>
      <c r="O1002" s="34"/>
      <c r="Q1002" s="205"/>
      <c r="R1002" s="205"/>
    </row>
    <row r="1003" spans="1:18" s="32" customFormat="1" x14ac:dyDescent="0.25">
      <c r="A1003" s="36"/>
      <c r="B1003" s="52" t="s">
        <v>683</v>
      </c>
      <c r="C1003" s="36">
        <v>4</v>
      </c>
      <c r="D1003" s="56">
        <v>39.122799999999998</v>
      </c>
      <c r="E1003" s="84">
        <v>2006</v>
      </c>
      <c r="F1003" s="159">
        <v>553227.4</v>
      </c>
      <c r="G1003" s="42">
        <v>100</v>
      </c>
      <c r="H1003" s="51">
        <f t="shared" si="170"/>
        <v>553227.4</v>
      </c>
      <c r="I1003" s="51">
        <f t="shared" si="166"/>
        <v>0</v>
      </c>
      <c r="J1003" s="51">
        <f t="shared" si="167"/>
        <v>275.78634097706879</v>
      </c>
      <c r="K1003" s="51">
        <f t="shared" si="168"/>
        <v>623.58275107308566</v>
      </c>
      <c r="L1003" s="51">
        <f t="shared" si="169"/>
        <v>1123388.6267679739</v>
      </c>
      <c r="M1003" s="51"/>
      <c r="N1003" s="203">
        <f t="shared" si="165"/>
        <v>1123388.6267679739</v>
      </c>
      <c r="O1003" s="34"/>
      <c r="Q1003" s="205"/>
      <c r="R1003" s="205"/>
    </row>
    <row r="1004" spans="1:18" s="32" customFormat="1" x14ac:dyDescent="0.25">
      <c r="A1004" s="36"/>
      <c r="B1004" s="52" t="s">
        <v>684</v>
      </c>
      <c r="C1004" s="36">
        <v>4</v>
      </c>
      <c r="D1004" s="56">
        <v>19.480999999999998</v>
      </c>
      <c r="E1004" s="84">
        <v>984</v>
      </c>
      <c r="F1004" s="159">
        <v>191642.3</v>
      </c>
      <c r="G1004" s="42">
        <v>100</v>
      </c>
      <c r="H1004" s="51">
        <f t="shared" si="170"/>
        <v>191642.3</v>
      </c>
      <c r="I1004" s="51">
        <f t="shared" si="166"/>
        <v>0</v>
      </c>
      <c r="J1004" s="51">
        <f t="shared" si="167"/>
        <v>194.75843495934959</v>
      </c>
      <c r="K1004" s="51">
        <f t="shared" si="168"/>
        <v>704.61065709080481</v>
      </c>
      <c r="L1004" s="51">
        <f t="shared" si="169"/>
        <v>1030748.3091044771</v>
      </c>
      <c r="M1004" s="51"/>
      <c r="N1004" s="203">
        <f t="shared" si="165"/>
        <v>1030748.3091044771</v>
      </c>
      <c r="O1004" s="34"/>
      <c r="Q1004" s="205"/>
      <c r="R1004" s="205"/>
    </row>
    <row r="1005" spans="1:18" s="32" customFormat="1" x14ac:dyDescent="0.25">
      <c r="A1005" s="36"/>
      <c r="B1005" s="52" t="s">
        <v>853</v>
      </c>
      <c r="C1005" s="36">
        <v>4</v>
      </c>
      <c r="D1005" s="56">
        <v>29.972500000000004</v>
      </c>
      <c r="E1005" s="84">
        <v>3068</v>
      </c>
      <c r="F1005" s="159">
        <v>570529.69999999995</v>
      </c>
      <c r="G1005" s="42">
        <v>100</v>
      </c>
      <c r="H1005" s="51">
        <f t="shared" si="170"/>
        <v>570529.69999999995</v>
      </c>
      <c r="I1005" s="51">
        <f t="shared" si="166"/>
        <v>0</v>
      </c>
      <c r="J1005" s="51">
        <f t="shared" si="167"/>
        <v>185.9614406779661</v>
      </c>
      <c r="K1005" s="51">
        <f t="shared" si="168"/>
        <v>713.40765137218841</v>
      </c>
      <c r="L1005" s="51">
        <f t="shared" si="169"/>
        <v>1329035.6322193006</v>
      </c>
      <c r="M1005" s="51"/>
      <c r="N1005" s="203">
        <f t="shared" si="165"/>
        <v>1329035.6322193006</v>
      </c>
      <c r="O1005" s="34"/>
      <c r="Q1005" s="205"/>
      <c r="R1005" s="205"/>
    </row>
    <row r="1006" spans="1:18" s="32" customFormat="1" x14ac:dyDescent="0.25">
      <c r="A1006" s="36"/>
      <c r="B1006" s="52" t="s">
        <v>685</v>
      </c>
      <c r="C1006" s="36">
        <v>4</v>
      </c>
      <c r="D1006" s="56">
        <v>29.169099999999997</v>
      </c>
      <c r="E1006" s="84">
        <v>2023</v>
      </c>
      <c r="F1006" s="159">
        <v>442062.1</v>
      </c>
      <c r="G1006" s="42">
        <v>100</v>
      </c>
      <c r="H1006" s="51">
        <f t="shared" si="170"/>
        <v>442062.1</v>
      </c>
      <c r="I1006" s="51">
        <f t="shared" si="166"/>
        <v>0</v>
      </c>
      <c r="J1006" s="51">
        <f t="shared" si="167"/>
        <v>218.5180919426594</v>
      </c>
      <c r="K1006" s="51">
        <f t="shared" si="168"/>
        <v>680.85100010749511</v>
      </c>
      <c r="L1006" s="51">
        <f t="shared" si="169"/>
        <v>1160682.4962508476</v>
      </c>
      <c r="M1006" s="51"/>
      <c r="N1006" s="203">
        <f t="shared" si="165"/>
        <v>1160682.4962508476</v>
      </c>
      <c r="O1006" s="34"/>
      <c r="Q1006" s="205"/>
      <c r="R1006" s="205"/>
    </row>
    <row r="1007" spans="1:18" s="32" customFormat="1" x14ac:dyDescent="0.25">
      <c r="A1007" s="36"/>
      <c r="B1007" s="52" t="s">
        <v>686</v>
      </c>
      <c r="C1007" s="36">
        <v>4</v>
      </c>
      <c r="D1007" s="56">
        <v>43.889899999999997</v>
      </c>
      <c r="E1007" s="84">
        <v>1809</v>
      </c>
      <c r="F1007" s="159">
        <v>320098.5</v>
      </c>
      <c r="G1007" s="42">
        <v>100</v>
      </c>
      <c r="H1007" s="51">
        <f t="shared" si="170"/>
        <v>320098.5</v>
      </c>
      <c r="I1007" s="51">
        <f t="shared" si="166"/>
        <v>0</v>
      </c>
      <c r="J1007" s="51">
        <f t="shared" si="167"/>
        <v>176.94776119402985</v>
      </c>
      <c r="K1007" s="51">
        <f t="shared" si="168"/>
        <v>722.42133085612454</v>
      </c>
      <c r="L1007" s="51">
        <f t="shared" si="169"/>
        <v>1234252.1743039386</v>
      </c>
      <c r="M1007" s="51"/>
      <c r="N1007" s="203">
        <f t="shared" si="165"/>
        <v>1234252.1743039386</v>
      </c>
      <c r="O1007" s="34"/>
      <c r="Q1007" s="205"/>
      <c r="R1007" s="205"/>
    </row>
    <row r="1008" spans="1:18" s="32" customFormat="1" x14ac:dyDescent="0.25">
      <c r="A1008" s="36"/>
      <c r="B1008" s="52" t="s">
        <v>687</v>
      </c>
      <c r="C1008" s="36">
        <v>4</v>
      </c>
      <c r="D1008" s="56">
        <v>42.471999999999994</v>
      </c>
      <c r="E1008" s="84">
        <v>3148</v>
      </c>
      <c r="F1008" s="159">
        <v>569327.4</v>
      </c>
      <c r="G1008" s="42">
        <v>100</v>
      </c>
      <c r="H1008" s="51">
        <f t="shared" si="170"/>
        <v>569327.4</v>
      </c>
      <c r="I1008" s="51">
        <f t="shared" si="166"/>
        <v>0</v>
      </c>
      <c r="J1008" s="51">
        <f t="shared" si="167"/>
        <v>180.85368487928844</v>
      </c>
      <c r="K1008" s="51">
        <f t="shared" si="168"/>
        <v>718.51540717086596</v>
      </c>
      <c r="L1008" s="51">
        <f t="shared" si="169"/>
        <v>1386952.9181656667</v>
      </c>
      <c r="M1008" s="51"/>
      <c r="N1008" s="203">
        <f t="shared" si="165"/>
        <v>1386952.9181656667</v>
      </c>
      <c r="O1008" s="34"/>
      <c r="Q1008" s="205"/>
      <c r="R1008" s="205"/>
    </row>
    <row r="1009" spans="1:18" s="32" customFormat="1" x14ac:dyDescent="0.25">
      <c r="A1009" s="36"/>
      <c r="B1009" s="52" t="s">
        <v>688</v>
      </c>
      <c r="C1009" s="36">
        <v>4</v>
      </c>
      <c r="D1009" s="56">
        <v>37.261499999999998</v>
      </c>
      <c r="E1009" s="84">
        <v>4343</v>
      </c>
      <c r="F1009" s="159">
        <v>759240.6</v>
      </c>
      <c r="G1009" s="42">
        <v>100</v>
      </c>
      <c r="H1009" s="51">
        <f t="shared" si="170"/>
        <v>759240.6</v>
      </c>
      <c r="I1009" s="51">
        <f t="shared" si="166"/>
        <v>0</v>
      </c>
      <c r="J1009" s="51">
        <f t="shared" si="167"/>
        <v>174.81938752014736</v>
      </c>
      <c r="K1009" s="51">
        <f t="shared" si="168"/>
        <v>724.54970453000715</v>
      </c>
      <c r="L1009" s="51">
        <f t="shared" si="169"/>
        <v>1521375.5187236047</v>
      </c>
      <c r="M1009" s="51"/>
      <c r="N1009" s="203">
        <f t="shared" si="165"/>
        <v>1521375.5187236047</v>
      </c>
      <c r="O1009" s="34"/>
      <c r="Q1009" s="205"/>
      <c r="R1009" s="205"/>
    </row>
    <row r="1010" spans="1:18" s="32" customFormat="1" x14ac:dyDescent="0.25">
      <c r="A1010" s="36"/>
      <c r="B1010" s="52" t="s">
        <v>689</v>
      </c>
      <c r="C1010" s="36">
        <v>4</v>
      </c>
      <c r="D1010" s="56">
        <v>20.51</v>
      </c>
      <c r="E1010" s="84">
        <v>828</v>
      </c>
      <c r="F1010" s="159">
        <v>177511.9</v>
      </c>
      <c r="G1010" s="42">
        <v>100</v>
      </c>
      <c r="H1010" s="51">
        <f t="shared" si="170"/>
        <v>177511.9</v>
      </c>
      <c r="I1010" s="51">
        <f t="shared" si="166"/>
        <v>0</v>
      </c>
      <c r="J1010" s="51">
        <f t="shared" si="167"/>
        <v>214.38635265700484</v>
      </c>
      <c r="K1010" s="51">
        <f t="shared" si="168"/>
        <v>684.98273939314959</v>
      </c>
      <c r="L1010" s="51">
        <f t="shared" si="169"/>
        <v>991755.09985600307</v>
      </c>
      <c r="M1010" s="51"/>
      <c r="N1010" s="203">
        <f t="shared" si="165"/>
        <v>991755.09985600307</v>
      </c>
      <c r="O1010" s="34"/>
      <c r="Q1010" s="205"/>
      <c r="R1010" s="205"/>
    </row>
    <row r="1011" spans="1:18" s="32" customFormat="1" x14ac:dyDescent="0.25">
      <c r="A1011" s="36"/>
      <c r="B1011" s="52" t="s">
        <v>690</v>
      </c>
      <c r="C1011" s="36">
        <v>4</v>
      </c>
      <c r="D1011" s="56">
        <v>12.818399999999999</v>
      </c>
      <c r="E1011" s="84">
        <v>1291</v>
      </c>
      <c r="F1011" s="159">
        <v>338465.8</v>
      </c>
      <c r="G1011" s="42">
        <v>100</v>
      </c>
      <c r="H1011" s="51">
        <f t="shared" si="170"/>
        <v>338465.8</v>
      </c>
      <c r="I1011" s="51">
        <f t="shared" si="166"/>
        <v>0</v>
      </c>
      <c r="J1011" s="51">
        <f t="shared" si="167"/>
        <v>262.17335398915566</v>
      </c>
      <c r="K1011" s="51">
        <f t="shared" si="168"/>
        <v>637.19573806099879</v>
      </c>
      <c r="L1011" s="51">
        <f t="shared" si="169"/>
        <v>964550.90153998905</v>
      </c>
      <c r="M1011" s="51"/>
      <c r="N1011" s="203">
        <f t="shared" si="165"/>
        <v>964550.90153998905</v>
      </c>
      <c r="O1011" s="34"/>
      <c r="Q1011" s="205"/>
      <c r="R1011" s="205"/>
    </row>
    <row r="1012" spans="1:18" s="32" customFormat="1" x14ac:dyDescent="0.25">
      <c r="A1012" s="36"/>
      <c r="B1012" s="52" t="s">
        <v>691</v>
      </c>
      <c r="C1012" s="36">
        <v>4</v>
      </c>
      <c r="D1012" s="56">
        <v>29.560700000000001</v>
      </c>
      <c r="E1012" s="84">
        <v>864</v>
      </c>
      <c r="F1012" s="159">
        <v>229796.7</v>
      </c>
      <c r="G1012" s="42">
        <v>100</v>
      </c>
      <c r="H1012" s="51">
        <f t="shared" si="170"/>
        <v>229796.7</v>
      </c>
      <c r="I1012" s="51">
        <f t="shared" si="166"/>
        <v>0</v>
      </c>
      <c r="J1012" s="51">
        <f t="shared" si="167"/>
        <v>265.96840277777778</v>
      </c>
      <c r="K1012" s="51">
        <f t="shared" si="168"/>
        <v>633.40068927237667</v>
      </c>
      <c r="L1012" s="51">
        <f t="shared" si="169"/>
        <v>964665.83925751073</v>
      </c>
      <c r="M1012" s="51"/>
      <c r="N1012" s="203">
        <f t="shared" si="165"/>
        <v>964665.83925751073</v>
      </c>
      <c r="O1012" s="34"/>
      <c r="Q1012" s="205"/>
      <c r="R1012" s="205"/>
    </row>
    <row r="1013" spans="1:18" s="32" customFormat="1" x14ac:dyDescent="0.25">
      <c r="A1013" s="36"/>
      <c r="B1013" s="52" t="s">
        <v>692</v>
      </c>
      <c r="C1013" s="36">
        <v>4</v>
      </c>
      <c r="D1013" s="56">
        <v>47.864399999999996</v>
      </c>
      <c r="E1013" s="84">
        <v>1795</v>
      </c>
      <c r="F1013" s="159">
        <v>462410.3</v>
      </c>
      <c r="G1013" s="42">
        <v>100</v>
      </c>
      <c r="H1013" s="51">
        <f t="shared" si="170"/>
        <v>462410.3</v>
      </c>
      <c r="I1013" s="51">
        <f t="shared" si="166"/>
        <v>0</v>
      </c>
      <c r="J1013" s="51">
        <f t="shared" si="167"/>
        <v>257.61019498607243</v>
      </c>
      <c r="K1013" s="51">
        <f t="shared" si="168"/>
        <v>641.75889706408202</v>
      </c>
      <c r="L1013" s="51">
        <f t="shared" si="169"/>
        <v>1149097.2854800795</v>
      </c>
      <c r="M1013" s="51"/>
      <c r="N1013" s="203">
        <f t="shared" si="165"/>
        <v>1149097.2854800795</v>
      </c>
      <c r="O1013" s="34"/>
      <c r="Q1013" s="205"/>
      <c r="R1013" s="205"/>
    </row>
    <row r="1014" spans="1:18" s="32" customFormat="1" x14ac:dyDescent="0.25">
      <c r="A1014" s="36"/>
      <c r="B1014" s="52" t="s">
        <v>693</v>
      </c>
      <c r="C1014" s="36">
        <v>4</v>
      </c>
      <c r="D1014" s="56">
        <v>3.8826000000000001</v>
      </c>
      <c r="E1014" s="84">
        <v>2898</v>
      </c>
      <c r="F1014" s="159">
        <v>1407831.2</v>
      </c>
      <c r="G1014" s="42">
        <v>100</v>
      </c>
      <c r="H1014" s="51">
        <f t="shared" si="170"/>
        <v>1407831.2</v>
      </c>
      <c r="I1014" s="51">
        <f t="shared" si="166"/>
        <v>0</v>
      </c>
      <c r="J1014" s="51">
        <f t="shared" si="167"/>
        <v>485.79406487232575</v>
      </c>
      <c r="K1014" s="51">
        <f t="shared" si="168"/>
        <v>413.5750271778287</v>
      </c>
      <c r="L1014" s="51">
        <f t="shared" si="169"/>
        <v>860596.53156785108</v>
      </c>
      <c r="M1014" s="51"/>
      <c r="N1014" s="203">
        <f t="shared" si="165"/>
        <v>860596.53156785108</v>
      </c>
      <c r="O1014" s="34"/>
      <c r="Q1014" s="205"/>
      <c r="R1014" s="205"/>
    </row>
    <row r="1015" spans="1:18" s="32" customFormat="1" x14ac:dyDescent="0.25">
      <c r="A1015" s="36"/>
      <c r="B1015" s="52" t="s">
        <v>694</v>
      </c>
      <c r="C1015" s="36">
        <v>4</v>
      </c>
      <c r="D1015" s="56">
        <v>45.011000000000003</v>
      </c>
      <c r="E1015" s="84">
        <v>4154</v>
      </c>
      <c r="F1015" s="159">
        <v>1269985.2</v>
      </c>
      <c r="G1015" s="42">
        <v>100</v>
      </c>
      <c r="H1015" s="51">
        <f t="shared" si="170"/>
        <v>1269985.2</v>
      </c>
      <c r="I1015" s="51">
        <f t="shared" si="166"/>
        <v>0</v>
      </c>
      <c r="J1015" s="51">
        <f t="shared" si="167"/>
        <v>305.72585459797784</v>
      </c>
      <c r="K1015" s="51">
        <f t="shared" si="168"/>
        <v>593.64323745217666</v>
      </c>
      <c r="L1015" s="51">
        <f t="shared" si="169"/>
        <v>1367416.1212155926</v>
      </c>
      <c r="M1015" s="51"/>
      <c r="N1015" s="203">
        <f t="shared" si="165"/>
        <v>1367416.1212155926</v>
      </c>
      <c r="O1015" s="34"/>
      <c r="Q1015" s="205"/>
      <c r="R1015" s="205"/>
    </row>
    <row r="1016" spans="1:18" s="32" customFormat="1" x14ac:dyDescent="0.25">
      <c r="A1016" s="36"/>
      <c r="B1016" s="52" t="s">
        <v>309</v>
      </c>
      <c r="C1016" s="36">
        <v>4</v>
      </c>
      <c r="D1016" s="56">
        <v>45.852299999999993</v>
      </c>
      <c r="E1016" s="84">
        <v>5502</v>
      </c>
      <c r="F1016" s="159">
        <v>2031149.6</v>
      </c>
      <c r="G1016" s="42">
        <v>100</v>
      </c>
      <c r="H1016" s="51">
        <f t="shared" si="170"/>
        <v>2031149.6</v>
      </c>
      <c r="I1016" s="51">
        <f t="shared" si="166"/>
        <v>0</v>
      </c>
      <c r="J1016" s="51">
        <f t="shared" si="167"/>
        <v>369.16568520537987</v>
      </c>
      <c r="K1016" s="51">
        <f t="shared" si="168"/>
        <v>530.20340684477458</v>
      </c>
      <c r="L1016" s="51">
        <f t="shared" si="169"/>
        <v>1457337.9572395836</v>
      </c>
      <c r="M1016" s="51"/>
      <c r="N1016" s="203">
        <f t="shared" si="165"/>
        <v>1457337.9572395836</v>
      </c>
      <c r="O1016" s="34"/>
      <c r="Q1016" s="205"/>
      <c r="R1016" s="205"/>
    </row>
    <row r="1017" spans="1:18" s="32" customFormat="1" x14ac:dyDescent="0.25">
      <c r="A1017" s="36"/>
      <c r="B1017" s="52" t="s">
        <v>695</v>
      </c>
      <c r="C1017" s="36">
        <v>4</v>
      </c>
      <c r="D1017" s="56">
        <v>87.730400000000017</v>
      </c>
      <c r="E1017" s="84">
        <v>1629</v>
      </c>
      <c r="F1017" s="159">
        <v>718383.8</v>
      </c>
      <c r="G1017" s="42">
        <v>100</v>
      </c>
      <c r="H1017" s="51">
        <f t="shared" si="170"/>
        <v>718383.8</v>
      </c>
      <c r="I1017" s="51">
        <f t="shared" si="166"/>
        <v>0</v>
      </c>
      <c r="J1017" s="51">
        <f t="shared" si="167"/>
        <v>440.99680785758136</v>
      </c>
      <c r="K1017" s="51">
        <f t="shared" si="168"/>
        <v>458.37228419257309</v>
      </c>
      <c r="L1017" s="51">
        <f t="shared" si="169"/>
        <v>1043077.4058565114</v>
      </c>
      <c r="M1017" s="51"/>
      <c r="N1017" s="203">
        <f t="shared" si="165"/>
        <v>1043077.4058565114</v>
      </c>
      <c r="O1017" s="34"/>
      <c r="Q1017" s="205"/>
      <c r="R1017" s="205"/>
    </row>
    <row r="1018" spans="1:18" s="32" customFormat="1" x14ac:dyDescent="0.25">
      <c r="A1018" s="36"/>
      <c r="B1018" s="52" t="s">
        <v>696</v>
      </c>
      <c r="C1018" s="36">
        <v>4</v>
      </c>
      <c r="D1018" s="56">
        <v>56.395799999999994</v>
      </c>
      <c r="E1018" s="84">
        <v>5004</v>
      </c>
      <c r="F1018" s="159">
        <v>3516045.3</v>
      </c>
      <c r="G1018" s="42">
        <v>100</v>
      </c>
      <c r="H1018" s="51">
        <f t="shared" si="170"/>
        <v>3516045.3</v>
      </c>
      <c r="I1018" s="51">
        <f t="shared" si="166"/>
        <v>0</v>
      </c>
      <c r="J1018" s="51">
        <f t="shared" si="167"/>
        <v>702.64694244604311</v>
      </c>
      <c r="K1018" s="51">
        <f t="shared" si="168"/>
        <v>196.72214960411134</v>
      </c>
      <c r="L1018" s="51">
        <f t="shared" si="169"/>
        <v>1032150.5304100943</v>
      </c>
      <c r="M1018" s="51"/>
      <c r="N1018" s="203">
        <f t="shared" si="165"/>
        <v>1032150.5304100943</v>
      </c>
      <c r="O1018" s="34"/>
      <c r="Q1018" s="205"/>
      <c r="R1018" s="205"/>
    </row>
    <row r="1019" spans="1:18" s="32" customFormat="1" x14ac:dyDescent="0.25">
      <c r="A1019" s="36"/>
      <c r="B1019" s="52" t="s">
        <v>697</v>
      </c>
      <c r="C1019" s="36">
        <v>4</v>
      </c>
      <c r="D1019" s="56">
        <v>31.199499999999997</v>
      </c>
      <c r="E1019" s="84">
        <v>1125</v>
      </c>
      <c r="F1019" s="159">
        <v>222674.2</v>
      </c>
      <c r="G1019" s="42">
        <v>100</v>
      </c>
      <c r="H1019" s="51">
        <f t="shared" si="170"/>
        <v>222674.2</v>
      </c>
      <c r="I1019" s="51">
        <f t="shared" si="166"/>
        <v>0</v>
      </c>
      <c r="J1019" s="51">
        <f t="shared" si="167"/>
        <v>197.93262222222222</v>
      </c>
      <c r="K1019" s="51">
        <f t="shared" si="168"/>
        <v>701.43646982793223</v>
      </c>
      <c r="L1019" s="51">
        <f t="shared" si="169"/>
        <v>1083479.5524864644</v>
      </c>
      <c r="M1019" s="51"/>
      <c r="N1019" s="203">
        <f t="shared" si="165"/>
        <v>1083479.5524864644</v>
      </c>
      <c r="O1019" s="34"/>
      <c r="Q1019" s="205"/>
      <c r="R1019" s="205"/>
    </row>
    <row r="1020" spans="1:18" s="32" customFormat="1" x14ac:dyDescent="0.25">
      <c r="A1020" s="36"/>
      <c r="B1020" s="52" t="s">
        <v>698</v>
      </c>
      <c r="C1020" s="36">
        <v>4</v>
      </c>
      <c r="D1020" s="56">
        <v>22.257800000000003</v>
      </c>
      <c r="E1020" s="84">
        <v>1008</v>
      </c>
      <c r="F1020" s="159">
        <v>248301.4</v>
      </c>
      <c r="G1020" s="42">
        <v>100</v>
      </c>
      <c r="H1020" s="51">
        <f t="shared" si="170"/>
        <v>248301.4</v>
      </c>
      <c r="I1020" s="51">
        <f t="shared" si="166"/>
        <v>0</v>
      </c>
      <c r="J1020" s="51">
        <f t="shared" si="167"/>
        <v>246.33075396825396</v>
      </c>
      <c r="K1020" s="51">
        <f t="shared" si="168"/>
        <v>653.03833808190052</v>
      </c>
      <c r="L1020" s="51">
        <f t="shared" si="169"/>
        <v>981088.05088995432</v>
      </c>
      <c r="M1020" s="51"/>
      <c r="N1020" s="203">
        <f t="shared" si="165"/>
        <v>981088.05088995432</v>
      </c>
      <c r="O1020" s="34"/>
      <c r="Q1020" s="205"/>
      <c r="R1020" s="205"/>
    </row>
    <row r="1021" spans="1:18" s="32" customFormat="1" x14ac:dyDescent="0.25">
      <c r="A1021" s="36"/>
      <c r="B1021" s="52" t="s">
        <v>699</v>
      </c>
      <c r="C1021" s="36">
        <v>4</v>
      </c>
      <c r="D1021" s="56">
        <v>45.27</v>
      </c>
      <c r="E1021" s="84">
        <v>4139</v>
      </c>
      <c r="F1021" s="159">
        <v>978937.6</v>
      </c>
      <c r="G1021" s="42">
        <v>100</v>
      </c>
      <c r="H1021" s="51">
        <f t="shared" si="170"/>
        <v>978937.6</v>
      </c>
      <c r="I1021" s="51">
        <f t="shared" si="166"/>
        <v>0</v>
      </c>
      <c r="J1021" s="51">
        <f t="shared" si="167"/>
        <v>236.51548683256826</v>
      </c>
      <c r="K1021" s="51">
        <f t="shared" si="168"/>
        <v>662.85360521758616</v>
      </c>
      <c r="L1021" s="51">
        <f t="shared" si="169"/>
        <v>1449566.9495541691</v>
      </c>
      <c r="M1021" s="51"/>
      <c r="N1021" s="203">
        <f t="shared" si="165"/>
        <v>1449566.9495541691</v>
      </c>
      <c r="O1021" s="34"/>
      <c r="Q1021" s="205"/>
      <c r="R1021" s="205"/>
    </row>
    <row r="1022" spans="1:18" s="32" customFormat="1" x14ac:dyDescent="0.25">
      <c r="A1022" s="36"/>
      <c r="B1022" s="52" t="s">
        <v>887</v>
      </c>
      <c r="C1022" s="36">
        <v>3</v>
      </c>
      <c r="D1022" s="56">
        <v>16.429500000000001</v>
      </c>
      <c r="E1022" s="84">
        <v>32475</v>
      </c>
      <c r="F1022" s="159">
        <v>64013268.299999997</v>
      </c>
      <c r="G1022" s="42">
        <v>50</v>
      </c>
      <c r="H1022" s="51">
        <f t="shared" si="170"/>
        <v>32006634.149999999</v>
      </c>
      <c r="I1022" s="51">
        <f t="shared" si="166"/>
        <v>32006634.149999999</v>
      </c>
      <c r="J1022" s="51">
        <f t="shared" si="167"/>
        <v>1971.155297921478</v>
      </c>
      <c r="K1022" s="51">
        <f t="shared" si="168"/>
        <v>-1071.7862058713235</v>
      </c>
      <c r="L1022" s="51">
        <f t="shared" si="169"/>
        <v>3988359.6478998987</v>
      </c>
      <c r="M1022" s="51"/>
      <c r="N1022" s="203">
        <f t="shared" si="165"/>
        <v>3988359.6478998987</v>
      </c>
      <c r="O1022" s="34"/>
      <c r="Q1022" s="205"/>
      <c r="R1022" s="205"/>
    </row>
    <row r="1023" spans="1:18" s="32" customFormat="1" x14ac:dyDescent="0.25">
      <c r="A1023" s="36"/>
      <c r="B1023" s="52" t="s">
        <v>854</v>
      </c>
      <c r="C1023" s="36">
        <v>4</v>
      </c>
      <c r="D1023" s="56">
        <v>18.29</v>
      </c>
      <c r="E1023" s="84">
        <v>1566</v>
      </c>
      <c r="F1023" s="159">
        <v>348783</v>
      </c>
      <c r="G1023" s="42">
        <v>100</v>
      </c>
      <c r="H1023" s="51">
        <f t="shared" si="170"/>
        <v>348783</v>
      </c>
      <c r="I1023" s="51">
        <f t="shared" si="166"/>
        <v>0</v>
      </c>
      <c r="J1023" s="51">
        <f t="shared" si="167"/>
        <v>222.72222222222223</v>
      </c>
      <c r="K1023" s="51">
        <f t="shared" si="168"/>
        <v>676.64686982793228</v>
      </c>
      <c r="L1023" s="51">
        <f t="shared" si="169"/>
        <v>1063649.0882989101</v>
      </c>
      <c r="M1023" s="51"/>
      <c r="N1023" s="203">
        <f t="shared" si="165"/>
        <v>1063649.0882989101</v>
      </c>
      <c r="O1023" s="34"/>
      <c r="Q1023" s="205"/>
      <c r="R1023" s="205"/>
    </row>
    <row r="1024" spans="1:18" s="32" customFormat="1" x14ac:dyDescent="0.25">
      <c r="A1024" s="36"/>
      <c r="B1024" s="52" t="s">
        <v>700</v>
      </c>
      <c r="C1024" s="36">
        <v>4</v>
      </c>
      <c r="D1024" s="56">
        <v>51.766099999999994</v>
      </c>
      <c r="E1024" s="84">
        <v>3068</v>
      </c>
      <c r="F1024" s="159">
        <v>1040932.8</v>
      </c>
      <c r="G1024" s="42">
        <v>100</v>
      </c>
      <c r="H1024" s="51">
        <f t="shared" si="170"/>
        <v>1040932.8</v>
      </c>
      <c r="I1024" s="51">
        <f t="shared" si="166"/>
        <v>0</v>
      </c>
      <c r="J1024" s="51">
        <f t="shared" si="167"/>
        <v>339.28709256844854</v>
      </c>
      <c r="K1024" s="51">
        <f t="shared" si="168"/>
        <v>560.08199948170591</v>
      </c>
      <c r="L1024" s="51">
        <f t="shared" si="169"/>
        <v>1218347.0448238526</v>
      </c>
      <c r="M1024" s="51"/>
      <c r="N1024" s="203">
        <f t="shared" si="165"/>
        <v>1218347.0448238526</v>
      </c>
      <c r="O1024" s="34"/>
      <c r="Q1024" s="205"/>
      <c r="R1024" s="205"/>
    </row>
    <row r="1025" spans="1:18" s="32" customFormat="1" ht="15.75" thickBot="1" x14ac:dyDescent="0.3">
      <c r="A1025" s="36"/>
      <c r="B1025" s="52" t="s">
        <v>855</v>
      </c>
      <c r="C1025" s="36">
        <v>4</v>
      </c>
      <c r="D1025" s="56">
        <v>38.74</v>
      </c>
      <c r="E1025" s="91">
        <v>3466</v>
      </c>
      <c r="F1025" s="159">
        <v>1333491.8999999999</v>
      </c>
      <c r="G1025" s="42">
        <v>100</v>
      </c>
      <c r="H1025" s="51">
        <f t="shared" si="170"/>
        <v>1333491.8999999999</v>
      </c>
      <c r="I1025" s="51">
        <f t="shared" si="166"/>
        <v>0</v>
      </c>
      <c r="J1025" s="51">
        <f t="shared" si="167"/>
        <v>384.73511252163877</v>
      </c>
      <c r="K1025" s="51">
        <f t="shared" si="168"/>
        <v>514.63397952851574</v>
      </c>
      <c r="L1025" s="51">
        <f t="shared" si="169"/>
        <v>1168113.3201521607</v>
      </c>
      <c r="M1025" s="51"/>
      <c r="N1025" s="203">
        <f t="shared" si="165"/>
        <v>1168113.3201521607</v>
      </c>
      <c r="O1025" s="34"/>
      <c r="Q1025" s="205"/>
      <c r="R1025" s="205"/>
    </row>
    <row r="1026" spans="1:18" x14ac:dyDescent="0.25">
      <c r="H1026" s="29">
        <f>H989+H954+H935+H908+H881+H850+H811+H781+H749+H720+H678+H653+H626+H597+H568+H525+H502+H458+H421+H385+H370+H338+H312+H283+H256+H225+H193+H162+H121+H89+H78+H48+H42+H20</f>
        <v>0</v>
      </c>
    </row>
    <row r="1028" spans="1:18" x14ac:dyDescent="0.25">
      <c r="H1028" s="29">
        <f>H1026+H1027</f>
        <v>0</v>
      </c>
    </row>
  </sheetData>
  <mergeCells count="27">
    <mergeCell ref="F13:F15"/>
    <mergeCell ref="G13:G15"/>
    <mergeCell ref="N13:N15"/>
    <mergeCell ref="L13:L15"/>
    <mergeCell ref="B19:C19"/>
    <mergeCell ref="H13:H15"/>
    <mergeCell ref="I13:I15"/>
    <mergeCell ref="J13:J15"/>
    <mergeCell ref="K13:K15"/>
    <mergeCell ref="B17:C17"/>
    <mergeCell ref="B18:C18"/>
    <mergeCell ref="M13:M15"/>
    <mergeCell ref="A13:A15"/>
    <mergeCell ref="B13:B15"/>
    <mergeCell ref="C13:C15"/>
    <mergeCell ref="D13:D15"/>
    <mergeCell ref="E13:E15"/>
    <mergeCell ref="G4:I4"/>
    <mergeCell ref="G1:L2"/>
    <mergeCell ref="G10:I10"/>
    <mergeCell ref="G11:I11"/>
    <mergeCell ref="G12:J12"/>
    <mergeCell ref="G9:I9"/>
    <mergeCell ref="G5:I5"/>
    <mergeCell ref="G6:I6"/>
    <mergeCell ref="G7:I7"/>
    <mergeCell ref="G8:I8"/>
  </mergeCells>
  <pageMargins left="0.19685039370078741" right="0.19685039370078741" top="0.74803149606299213" bottom="0.74803149606299213" header="0.31496062992125984" footer="0.31496062992125984"/>
  <pageSetup paperSize="9" scale="70" fitToWidth="0" fitToHeight="0" orientation="landscape" r:id="rId1"/>
  <headerFooter>
    <oddFooter>&amp;C&amp;P</oddFooter>
  </headerFooter>
  <rowBreaks count="2" manualBreakCount="2">
    <brk id="570" max="23" man="1"/>
    <brk id="622" max="2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29"/>
  <sheetViews>
    <sheetView showGridLines="0" showZeros="0" view="pageBreakPreview" zoomScaleNormal="80" zoomScaleSheetLayoutView="100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N16" sqref="N16"/>
    </sheetView>
  </sheetViews>
  <sheetFormatPr defaultColWidth="8.85546875" defaultRowHeight="15" x14ac:dyDescent="0.25"/>
  <cols>
    <col min="1" max="1" width="17.7109375" style="6" customWidth="1"/>
    <col min="2" max="2" width="19.7109375" style="6" customWidth="1"/>
    <col min="3" max="3" width="11.140625" style="32" customWidth="1"/>
    <col min="4" max="4" width="14.85546875" style="32" customWidth="1"/>
    <col min="5" max="5" width="15.28515625" style="32" customWidth="1"/>
    <col min="6" max="6" width="18.85546875" style="32" customWidth="1"/>
    <col min="7" max="7" width="10.28515625" style="6" customWidth="1"/>
    <col min="8" max="8" width="19.140625" style="33" customWidth="1"/>
    <col min="9" max="9" width="17.5703125" style="11" customWidth="1"/>
    <col min="10" max="10" width="17.42578125" style="11" customWidth="1"/>
    <col min="11" max="11" width="16.5703125" style="11" customWidth="1"/>
    <col min="12" max="12" width="17.28515625" style="11" customWidth="1"/>
    <col min="13" max="13" width="16.140625" style="11" customWidth="1"/>
    <col min="14" max="14" width="16.28515625" style="11" customWidth="1"/>
    <col min="15" max="15" width="11.42578125" style="114" customWidth="1"/>
    <col min="16" max="16384" width="8.85546875" style="6"/>
  </cols>
  <sheetData>
    <row r="1" spans="1:15" ht="45" customHeight="1" x14ac:dyDescent="0.25">
      <c r="A1" s="66"/>
      <c r="B1" s="66"/>
      <c r="C1" s="66"/>
      <c r="D1" s="66"/>
      <c r="E1" s="66"/>
      <c r="F1" s="66"/>
      <c r="G1" s="238" t="s">
        <v>923</v>
      </c>
      <c r="H1" s="238"/>
      <c r="I1" s="238"/>
      <c r="J1" s="238"/>
      <c r="K1" s="238"/>
      <c r="L1" s="238"/>
      <c r="M1" s="66"/>
      <c r="N1" s="113"/>
    </row>
    <row r="2" spans="1:15" s="12" customFormat="1" ht="37.9" customHeight="1" x14ac:dyDescent="0.25">
      <c r="A2" s="66"/>
      <c r="B2" s="66"/>
      <c r="C2" s="66"/>
      <c r="D2" s="66"/>
      <c r="E2" s="66"/>
      <c r="F2" s="66"/>
      <c r="G2" s="238"/>
      <c r="H2" s="238"/>
      <c r="I2" s="238"/>
      <c r="J2" s="238"/>
      <c r="K2" s="238"/>
      <c r="L2" s="238"/>
      <c r="M2" s="66"/>
      <c r="N2" s="102"/>
      <c r="O2" s="115"/>
    </row>
    <row r="3" spans="1:15" x14ac:dyDescent="0.25">
      <c r="N3" s="106"/>
    </row>
    <row r="4" spans="1:15" ht="15.75" x14ac:dyDescent="0.25">
      <c r="G4" s="239" t="s">
        <v>924</v>
      </c>
      <c r="H4" s="239"/>
      <c r="I4" s="239"/>
      <c r="J4" s="30">
        <v>4164900000</v>
      </c>
      <c r="K4" s="26" t="s">
        <v>912</v>
      </c>
      <c r="L4" s="101">
        <v>10</v>
      </c>
      <c r="N4" s="107"/>
    </row>
    <row r="5" spans="1:15" ht="33" customHeight="1" x14ac:dyDescent="0.25">
      <c r="F5" s="34"/>
      <c r="G5" s="243" t="s">
        <v>925</v>
      </c>
      <c r="H5" s="244"/>
      <c r="I5" s="252"/>
      <c r="J5" s="100">
        <f>I17+(J4*L4)/100</f>
        <v>2334257396.0250006</v>
      </c>
      <c r="L5" s="100">
        <f>J4*L4/100</f>
        <v>416490000</v>
      </c>
      <c r="N5" s="106"/>
    </row>
    <row r="6" spans="1:15" ht="15.75" x14ac:dyDescent="0.25">
      <c r="G6" s="234" t="s">
        <v>708</v>
      </c>
      <c r="H6" s="235"/>
      <c r="I6" s="235"/>
      <c r="J6" s="14">
        <v>0.55000000000000004</v>
      </c>
      <c r="N6" s="106"/>
    </row>
    <row r="7" spans="1:15" ht="15.75" x14ac:dyDescent="0.25">
      <c r="F7" s="34"/>
      <c r="G7" s="234" t="s">
        <v>709</v>
      </c>
      <c r="H7" s="235"/>
      <c r="I7" s="235"/>
      <c r="J7" s="13">
        <f>J5*(100%-J6)</f>
        <v>1050415828.2112502</v>
      </c>
      <c r="K7" s="15" t="s">
        <v>710</v>
      </c>
      <c r="L7" s="13">
        <f>J5*J6</f>
        <v>1283841567.8137505</v>
      </c>
      <c r="M7" s="16"/>
      <c r="N7" s="106"/>
    </row>
    <row r="8" spans="1:15" ht="15.75" x14ac:dyDescent="0.25">
      <c r="G8" s="234" t="s">
        <v>711</v>
      </c>
      <c r="H8" s="235"/>
      <c r="I8" s="235"/>
      <c r="J8" s="14">
        <v>0.6</v>
      </c>
      <c r="K8" s="15" t="s">
        <v>712</v>
      </c>
      <c r="L8" s="17">
        <v>0.6</v>
      </c>
      <c r="M8" s="18"/>
      <c r="N8" s="106"/>
    </row>
    <row r="9" spans="1:15" ht="15.75" x14ac:dyDescent="0.25">
      <c r="G9" s="234" t="s">
        <v>712</v>
      </c>
      <c r="H9" s="235"/>
      <c r="I9" s="235"/>
      <c r="J9" s="14">
        <v>0.3</v>
      </c>
      <c r="K9" s="15" t="s">
        <v>713</v>
      </c>
      <c r="L9" s="17">
        <v>0.4</v>
      </c>
      <c r="M9" s="18"/>
      <c r="N9" s="106"/>
    </row>
    <row r="10" spans="1:15" ht="15.75" x14ac:dyDescent="0.25">
      <c r="B10" s="63"/>
      <c r="C10" s="64"/>
      <c r="D10" s="64"/>
      <c r="E10" s="34"/>
      <c r="G10" s="234" t="s">
        <v>713</v>
      </c>
      <c r="H10" s="235"/>
      <c r="I10" s="235"/>
      <c r="J10" s="14">
        <v>0.1</v>
      </c>
      <c r="K10" s="15" t="s">
        <v>714</v>
      </c>
      <c r="L10" s="19">
        <f>E18-E21-E43</f>
        <v>2216934</v>
      </c>
      <c r="M10" s="18"/>
      <c r="N10" s="106"/>
    </row>
    <row r="11" spans="1:15" ht="18.75" x14ac:dyDescent="0.3">
      <c r="B11" s="63"/>
      <c r="C11" s="60"/>
      <c r="D11" s="60"/>
      <c r="E11" s="92"/>
      <c r="F11" s="92"/>
      <c r="G11" s="232" t="s">
        <v>715</v>
      </c>
      <c r="H11" s="233"/>
      <c r="I11" s="233"/>
      <c r="J11" s="20">
        <v>1.3</v>
      </c>
      <c r="K11" s="15" t="s">
        <v>716</v>
      </c>
      <c r="L11" s="21">
        <f>D18-D21-D43</f>
        <v>27840.216592999997</v>
      </c>
      <c r="M11" s="22"/>
      <c r="N11" s="75"/>
    </row>
    <row r="12" spans="1:15" ht="15.75" x14ac:dyDescent="0.25">
      <c r="A12" s="64"/>
      <c r="B12" s="64"/>
      <c r="C12" s="64"/>
      <c r="D12" s="64"/>
      <c r="E12" s="94"/>
      <c r="F12" s="94"/>
      <c r="G12" s="220"/>
      <c r="H12" s="220"/>
      <c r="I12" s="220"/>
      <c r="J12" s="220"/>
      <c r="K12" s="23"/>
      <c r="L12" s="23"/>
      <c r="M12" s="23"/>
      <c r="N12" s="27" t="s">
        <v>856</v>
      </c>
    </row>
    <row r="13" spans="1:15" ht="14.45" customHeight="1" x14ac:dyDescent="0.25">
      <c r="A13" s="245" t="s">
        <v>717</v>
      </c>
      <c r="B13" s="245" t="s">
        <v>0</v>
      </c>
      <c r="C13" s="246" t="s">
        <v>701</v>
      </c>
      <c r="D13" s="224" t="s">
        <v>705</v>
      </c>
      <c r="E13" s="224" t="s">
        <v>915</v>
      </c>
      <c r="F13" s="247" t="s">
        <v>718</v>
      </c>
      <c r="G13" s="254" t="s">
        <v>719</v>
      </c>
      <c r="H13" s="247" t="s">
        <v>720</v>
      </c>
      <c r="I13" s="250" t="s">
        <v>721</v>
      </c>
      <c r="J13" s="251" t="s">
        <v>722</v>
      </c>
      <c r="K13" s="250" t="s">
        <v>723</v>
      </c>
      <c r="L13" s="249" t="s">
        <v>707</v>
      </c>
      <c r="M13" s="250" t="s">
        <v>706</v>
      </c>
      <c r="N13" s="253" t="s">
        <v>724</v>
      </c>
    </row>
    <row r="14" spans="1:15" ht="14.45" customHeight="1" x14ac:dyDescent="0.25">
      <c r="A14" s="245"/>
      <c r="B14" s="245"/>
      <c r="C14" s="226"/>
      <c r="D14" s="224"/>
      <c r="E14" s="224"/>
      <c r="F14" s="209"/>
      <c r="G14" s="255"/>
      <c r="H14" s="209"/>
      <c r="I14" s="212"/>
      <c r="J14" s="229"/>
      <c r="K14" s="212"/>
      <c r="L14" s="241"/>
      <c r="M14" s="212"/>
      <c r="N14" s="253"/>
    </row>
    <row r="15" spans="1:15" ht="107.25" customHeight="1" x14ac:dyDescent="0.25">
      <c r="A15" s="245"/>
      <c r="B15" s="245"/>
      <c r="C15" s="227"/>
      <c r="D15" s="224"/>
      <c r="E15" s="224"/>
      <c r="F15" s="210"/>
      <c r="G15" s="256"/>
      <c r="H15" s="210"/>
      <c r="I15" s="213"/>
      <c r="J15" s="230"/>
      <c r="K15" s="213"/>
      <c r="L15" s="242"/>
      <c r="M15" s="213"/>
      <c r="N15" s="253"/>
      <c r="O15" s="116"/>
    </row>
    <row r="16" spans="1:15" s="197" customFormat="1" x14ac:dyDescent="0.25">
      <c r="A16" s="35">
        <v>1</v>
      </c>
      <c r="B16" s="35">
        <v>2</v>
      </c>
      <c r="C16" s="35">
        <v>3</v>
      </c>
      <c r="D16" s="35">
        <v>4</v>
      </c>
      <c r="E16" s="35">
        <v>5</v>
      </c>
      <c r="F16" s="35">
        <v>6</v>
      </c>
      <c r="G16" s="35">
        <v>7</v>
      </c>
      <c r="H16" s="35" t="s">
        <v>725</v>
      </c>
      <c r="I16" s="35" t="s">
        <v>726</v>
      </c>
      <c r="J16" s="35" t="s">
        <v>727</v>
      </c>
      <c r="K16" s="35">
        <v>11</v>
      </c>
      <c r="L16" s="35">
        <v>12</v>
      </c>
      <c r="M16" s="35">
        <v>13</v>
      </c>
      <c r="N16" s="35">
        <v>14</v>
      </c>
      <c r="O16" s="34"/>
    </row>
    <row r="17" spans="1:15" s="32" customFormat="1" x14ac:dyDescent="0.25">
      <c r="A17" s="36"/>
      <c r="B17" s="206" t="s">
        <v>702</v>
      </c>
      <c r="C17" s="207"/>
      <c r="D17" s="37"/>
      <c r="E17" s="37"/>
      <c r="F17" s="38">
        <f>F18+F19</f>
        <v>5179381807.7000008</v>
      </c>
      <c r="G17" s="39"/>
      <c r="H17" s="38">
        <f>H18+H19</f>
        <v>3261614411.6750002</v>
      </c>
      <c r="I17" s="38">
        <f>I18+I19</f>
        <v>1917767396.0250006</v>
      </c>
      <c r="J17" s="38"/>
      <c r="K17" s="37"/>
      <c r="L17" s="38">
        <f>L18+L19</f>
        <v>1050415828.2112502</v>
      </c>
      <c r="M17" s="38">
        <f>M18+M19</f>
        <v>1283841567.8137505</v>
      </c>
      <c r="N17" s="38">
        <f>N18+N19</f>
        <v>2334257396.0250006</v>
      </c>
      <c r="O17" s="34"/>
    </row>
    <row r="18" spans="1:15" s="32" customFormat="1" x14ac:dyDescent="0.25">
      <c r="A18" s="36"/>
      <c r="B18" s="206" t="s">
        <v>703</v>
      </c>
      <c r="C18" s="207"/>
      <c r="D18" s="40">
        <f t="shared" ref="D18:F19" si="0">D21+D43+D49+D79+D90+D122+D163+D194+D226+D257+D284+D313+D339+D371+D386+D422+D459+D503+D526+D569+D598+D627+D654+D679+D721+D750+D812+D851+D882+D909+D936+D955+D990+D782</f>
        <v>28489.864392999996</v>
      </c>
      <c r="E18" s="59">
        <f t="shared" si="0"/>
        <v>3121154</v>
      </c>
      <c r="F18" s="38">
        <f t="shared" si="0"/>
        <v>3379971843.7000003</v>
      </c>
      <c r="G18" s="39"/>
      <c r="H18" s="38">
        <f>H21+H43+H49+H79+H90+H122+H163+H194+H226+H257+H284+H313+H339+H371+H386+H422+H459+H503+H526+H569+H598+H627+H654+H679+H721+H750+H812+H851+H882+H909+H936+H955+H990+H782</f>
        <v>1917767396.0249996</v>
      </c>
      <c r="I18" s="38">
        <f>I21+I43+I49+I79+I90+I122+I163+I194+I226+I257+I284+I313+I339+I371+I386+I422+I459+I503+I526+I569+I598+I627+I654+I679+I721+I750+I812+I851+I882+I909+I936+I955+I990+I782</f>
        <v>1462204447.6750007</v>
      </c>
      <c r="J18" s="38"/>
      <c r="K18" s="37"/>
      <c r="L18" s="38">
        <f>L21+L43+L49+L79+L90+L122+L163+L194+L226+L257+L284+L313+L339+L371+L386+L422+L459+L503+L526+L569+L598+L627+L654+L679+L721+L750+L812+L851+L882+L909+L936+L955+L990+L782</f>
        <v>0</v>
      </c>
      <c r="M18" s="38">
        <f>M21+M43+M49+M79+M90+M122+M163+M194+M226+M257+M284+M313+M339+M371+M386+M422+M459+M503+M526+M569+M598+M627+M654+M679+M721+M750+M812+M851+M882+M909+M936+M955+M990+M782</f>
        <v>1283841567.8137505</v>
      </c>
      <c r="N18" s="38">
        <f>L18+M18</f>
        <v>1283841567.8137505</v>
      </c>
      <c r="O18" s="34"/>
    </row>
    <row r="19" spans="1:15" s="32" customFormat="1" x14ac:dyDescent="0.25">
      <c r="A19" s="36"/>
      <c r="B19" s="206" t="s">
        <v>704</v>
      </c>
      <c r="C19" s="207"/>
      <c r="D19" s="40">
        <f t="shared" si="0"/>
        <v>28325.422492999998</v>
      </c>
      <c r="E19" s="59">
        <f t="shared" si="0"/>
        <v>2363027</v>
      </c>
      <c r="F19" s="38">
        <f>F22+F44+F50+F80+F91+F123+F164+F195+F227+F258+F285+F314+F340+F372+F387+F423+F460+F504+F527+F570+F599+F628+F655+F680+F722+F751+F813+F852+F883+F910+F937+F956+F991+F783</f>
        <v>1799409964</v>
      </c>
      <c r="G19" s="39"/>
      <c r="H19" s="38">
        <f>H22+H44+H50+H80+H91+H123+H164+H195+H227+H258+H285+H314+H340+H372+H387+H423+H460+H504+H527+H570+H599+H628+H655+H680+H722+H751+H813+H852+H883+H910+H937+H956+H991+H783</f>
        <v>1343847015.6500003</v>
      </c>
      <c r="I19" s="38">
        <f>I22+I44+I50+I80+I91+I123+I164+I195+I227+I258+I285+I314+I340+I372+I387+I423+I460+I504+I527+I570+I599+I628+I655+I680+I722+I751+I813+I852+I883+I910+I937+I956+I991+I783</f>
        <v>455562948.34999996</v>
      </c>
      <c r="J19" s="38">
        <f>F19/E19</f>
        <v>761.48514765171956</v>
      </c>
      <c r="K19" s="38">
        <f>SUMIF(K24:K1025,"&gt;0")</f>
        <v>524733.25992008881</v>
      </c>
      <c r="L19" s="38">
        <f>L22+L44+L50+L80+L91+L123+L164+L195+L227+L258+L285+L314+L340+L372+L387+L423+L460+L504+L527+L570+L599+L628+L655+L680+L722+L751+L813+L852+L883+L910+L937+L956+L991+L783</f>
        <v>1050415828.2112502</v>
      </c>
      <c r="M19" s="38">
        <f>M22+M44+M50+M80+M91+M123+M164+M195+M227+M258+M285+M314+M340+M372+M387+M423+M460+M504+M527+M570+M599+M628+M655+M680+M722+M751+M813+M852+M883+M910+M937+M956+M991+M783</f>
        <v>0</v>
      </c>
      <c r="N19" s="38">
        <f t="shared" ref="N19:N82" si="1">L19+M19</f>
        <v>1050415828.2112502</v>
      </c>
      <c r="O19" s="34"/>
    </row>
    <row r="20" spans="1:15" s="32" customFormat="1" x14ac:dyDescent="0.25">
      <c r="A20" s="36"/>
      <c r="B20" s="124"/>
      <c r="C20" s="125"/>
      <c r="D20" s="41">
        <v>0</v>
      </c>
      <c r="E20" s="37"/>
      <c r="F20" s="43"/>
      <c r="G20" s="42"/>
      <c r="H20" s="43"/>
      <c r="I20" s="43"/>
      <c r="J20" s="43"/>
      <c r="K20" s="198"/>
      <c r="L20" s="198"/>
      <c r="M20" s="198"/>
      <c r="N20" s="38"/>
      <c r="O20" s="34"/>
    </row>
    <row r="21" spans="1:15" s="32" customFormat="1" x14ac:dyDescent="0.25">
      <c r="A21" s="31" t="s">
        <v>1</v>
      </c>
      <c r="B21" s="44" t="s">
        <v>2</v>
      </c>
      <c r="C21" s="45"/>
      <c r="D21" s="46">
        <v>571.64089999999987</v>
      </c>
      <c r="E21" s="59">
        <f>E23+E22</f>
        <v>777926</v>
      </c>
      <c r="F21" s="161">
        <f>F23</f>
        <v>3071743604.4000001</v>
      </c>
      <c r="G21" s="47"/>
      <c r="H21" s="47">
        <f>H23</f>
        <v>1535871802.2</v>
      </c>
      <c r="I21" s="47">
        <f>I23</f>
        <v>1535871802.2</v>
      </c>
      <c r="J21" s="47"/>
      <c r="K21" s="36"/>
      <c r="L21" s="36"/>
      <c r="M21" s="47">
        <f>M23</f>
        <v>0</v>
      </c>
      <c r="N21" s="47">
        <f t="shared" si="1"/>
        <v>0</v>
      </c>
      <c r="O21" s="34"/>
    </row>
    <row r="22" spans="1:15" s="32" customFormat="1" x14ac:dyDescent="0.25">
      <c r="A22" s="31" t="s">
        <v>1</v>
      </c>
      <c r="B22" s="44" t="s">
        <v>3</v>
      </c>
      <c r="C22" s="45"/>
      <c r="D22" s="46">
        <v>448.62889999999987</v>
      </c>
      <c r="E22" s="59">
        <f>SUM(E24:E41)</f>
        <v>141455</v>
      </c>
      <c r="F22" s="162">
        <f>SUM(F24:F41)</f>
        <v>188180669.69999999</v>
      </c>
      <c r="G22" s="47"/>
      <c r="H22" s="47">
        <f>SUM(H24:H41)</f>
        <v>188180669.69999999</v>
      </c>
      <c r="I22" s="47">
        <f>SUM(I24:I41)</f>
        <v>0</v>
      </c>
      <c r="J22" s="47"/>
      <c r="K22" s="36"/>
      <c r="L22" s="47">
        <f>SUM(L24:L41)</f>
        <v>24711257.234858431</v>
      </c>
      <c r="M22" s="51"/>
      <c r="N22" s="47">
        <f t="shared" si="1"/>
        <v>24711257.234858431</v>
      </c>
      <c r="O22" s="34"/>
    </row>
    <row r="23" spans="1:15" s="32" customFormat="1" x14ac:dyDescent="0.25">
      <c r="A23" s="36"/>
      <c r="B23" s="48" t="s">
        <v>4</v>
      </c>
      <c r="C23" s="49">
        <v>1</v>
      </c>
      <c r="D23" s="50">
        <v>123.01200000000001</v>
      </c>
      <c r="E23" s="84">
        <v>636471</v>
      </c>
      <c r="F23" s="163">
        <v>3071743604.4000001</v>
      </c>
      <c r="G23" s="42">
        <v>50</v>
      </c>
      <c r="H23" s="51">
        <f>F23*G23/100</f>
        <v>1535871802.2</v>
      </c>
      <c r="I23" s="51">
        <f>F23-H23</f>
        <v>1535871802.2</v>
      </c>
      <c r="J23" s="51"/>
      <c r="K23" s="36"/>
      <c r="L23" s="36"/>
      <c r="M23" s="51">
        <v>0</v>
      </c>
      <c r="N23" s="51">
        <f t="shared" si="1"/>
        <v>0</v>
      </c>
      <c r="O23" s="34"/>
    </row>
    <row r="24" spans="1:15" s="32" customFormat="1" x14ac:dyDescent="0.25">
      <c r="A24" s="36"/>
      <c r="B24" s="52" t="s">
        <v>5</v>
      </c>
      <c r="C24" s="36">
        <v>4</v>
      </c>
      <c r="D24" s="50">
        <v>64.662199999999999</v>
      </c>
      <c r="E24" s="84">
        <v>11204</v>
      </c>
      <c r="F24" s="163">
        <v>13776730.6</v>
      </c>
      <c r="G24" s="42">
        <v>100</v>
      </c>
      <c r="H24" s="51">
        <f t="shared" ref="H24:H41" si="2">F24*G24/100</f>
        <v>13776730.6</v>
      </c>
      <c r="I24" s="51">
        <f t="shared" ref="I24:I41" si="3">F24-H24</f>
        <v>0</v>
      </c>
      <c r="J24" s="51">
        <f t="shared" ref="J24:J87" si="4">F24/E24</f>
        <v>1229.6260799714387</v>
      </c>
      <c r="K24" s="51">
        <f t="shared" ref="K24:K41" si="5">$J$11*$J$19-J24</f>
        <v>-239.69538802420323</v>
      </c>
      <c r="L24" s="51">
        <f t="shared" ref="L24:L41" si="6">IF(K24&gt;0,$J$7*$J$8*(K24/$K$19),0)+$J$7*$J$9*(E24/$E$19)+$J$7*$J$10*(D24/$D$19)</f>
        <v>1733917.3428584656</v>
      </c>
      <c r="M24" s="51"/>
      <c r="N24" s="51">
        <f t="shared" si="1"/>
        <v>1733917.3428584656</v>
      </c>
      <c r="O24" s="34"/>
    </row>
    <row r="25" spans="1:15" s="32" customFormat="1" x14ac:dyDescent="0.25">
      <c r="A25" s="36"/>
      <c r="B25" s="53" t="s">
        <v>6</v>
      </c>
      <c r="C25" s="36">
        <v>4</v>
      </c>
      <c r="D25" s="54">
        <v>27.565200000000001</v>
      </c>
      <c r="E25" s="84">
        <v>8289</v>
      </c>
      <c r="F25" s="163">
        <v>5122445.3</v>
      </c>
      <c r="G25" s="42">
        <v>100</v>
      </c>
      <c r="H25" s="51">
        <f t="shared" si="2"/>
        <v>5122445.3</v>
      </c>
      <c r="I25" s="51">
        <f t="shared" si="3"/>
        <v>0</v>
      </c>
      <c r="J25" s="51">
        <f t="shared" si="4"/>
        <v>617.9810954276752</v>
      </c>
      <c r="K25" s="51">
        <f t="shared" si="5"/>
        <v>371.94959651956026</v>
      </c>
      <c r="L25" s="51">
        <f t="shared" si="6"/>
        <v>1654356.753427119</v>
      </c>
      <c r="M25" s="51"/>
      <c r="N25" s="51">
        <f t="shared" si="1"/>
        <v>1654356.753427119</v>
      </c>
      <c r="O25" s="34"/>
    </row>
    <row r="26" spans="1:15" s="32" customFormat="1" x14ac:dyDescent="0.25">
      <c r="A26" s="36"/>
      <c r="B26" s="53" t="s">
        <v>7</v>
      </c>
      <c r="C26" s="36">
        <v>4</v>
      </c>
      <c r="D26" s="54">
        <v>28.389299999999999</v>
      </c>
      <c r="E26" s="84">
        <v>5051</v>
      </c>
      <c r="F26" s="163">
        <v>2326549.7999999998</v>
      </c>
      <c r="G26" s="42">
        <v>100</v>
      </c>
      <c r="H26" s="51">
        <f t="shared" si="2"/>
        <v>2326549.7999999998</v>
      </c>
      <c r="I26" s="51">
        <f t="shared" si="3"/>
        <v>0</v>
      </c>
      <c r="J26" s="51">
        <f t="shared" si="4"/>
        <v>460.61172045139574</v>
      </c>
      <c r="K26" s="51">
        <f t="shared" si="5"/>
        <v>529.31897149583972</v>
      </c>
      <c r="L26" s="51">
        <f t="shared" si="6"/>
        <v>1414618.915923039</v>
      </c>
      <c r="M26" s="51"/>
      <c r="N26" s="51">
        <f t="shared" si="1"/>
        <v>1414618.915923039</v>
      </c>
      <c r="O26" s="34"/>
    </row>
    <row r="27" spans="1:15" s="32" customFormat="1" x14ac:dyDescent="0.25">
      <c r="A27" s="36"/>
      <c r="B27" s="53" t="s">
        <v>8</v>
      </c>
      <c r="C27" s="36">
        <v>4</v>
      </c>
      <c r="D27" s="54">
        <v>6.0312999999999999</v>
      </c>
      <c r="E27" s="84">
        <v>7002</v>
      </c>
      <c r="F27" s="163">
        <v>8415150.5999999996</v>
      </c>
      <c r="G27" s="42">
        <v>100</v>
      </c>
      <c r="H27" s="51">
        <f t="shared" si="2"/>
        <v>8415150.5999999996</v>
      </c>
      <c r="I27" s="51">
        <f t="shared" si="3"/>
        <v>0</v>
      </c>
      <c r="J27" s="51">
        <f t="shared" si="4"/>
        <v>1201.8209940017136</v>
      </c>
      <c r="K27" s="51">
        <f t="shared" si="5"/>
        <v>-211.89030205447818</v>
      </c>
      <c r="L27" s="51">
        <f t="shared" si="6"/>
        <v>956127.82243394619</v>
      </c>
      <c r="M27" s="51"/>
      <c r="N27" s="51">
        <f t="shared" si="1"/>
        <v>956127.82243394619</v>
      </c>
      <c r="O27" s="34"/>
    </row>
    <row r="28" spans="1:15" s="32" customFormat="1" x14ac:dyDescent="0.25">
      <c r="A28" s="36"/>
      <c r="B28" s="52" t="s">
        <v>9</v>
      </c>
      <c r="C28" s="36">
        <v>4</v>
      </c>
      <c r="D28" s="54">
        <v>26.363799999999998</v>
      </c>
      <c r="E28" s="84">
        <v>16379</v>
      </c>
      <c r="F28" s="163">
        <v>31406046.300000001</v>
      </c>
      <c r="G28" s="42">
        <v>100</v>
      </c>
      <c r="H28" s="51">
        <f t="shared" si="2"/>
        <v>31406046.300000001</v>
      </c>
      <c r="I28" s="51">
        <f t="shared" si="3"/>
        <v>0</v>
      </c>
      <c r="J28" s="51">
        <f t="shared" si="4"/>
        <v>1917.4581048904085</v>
      </c>
      <c r="K28" s="51">
        <f t="shared" si="5"/>
        <v>-927.52741294317309</v>
      </c>
      <c r="L28" s="51">
        <f t="shared" si="6"/>
        <v>2282011.4304601229</v>
      </c>
      <c r="M28" s="51"/>
      <c r="N28" s="51">
        <f t="shared" si="1"/>
        <v>2282011.4304601229</v>
      </c>
      <c r="O28" s="34"/>
    </row>
    <row r="29" spans="1:15" s="32" customFormat="1" x14ac:dyDescent="0.25">
      <c r="A29" s="36"/>
      <c r="B29" s="52" t="s">
        <v>10</v>
      </c>
      <c r="C29" s="36">
        <v>4</v>
      </c>
      <c r="D29" s="54">
        <v>26.435999999999996</v>
      </c>
      <c r="E29" s="84">
        <v>3630</v>
      </c>
      <c r="F29" s="163">
        <v>2137276.2999999998</v>
      </c>
      <c r="G29" s="42">
        <v>100</v>
      </c>
      <c r="H29" s="51">
        <f t="shared" si="2"/>
        <v>2137276.2999999998</v>
      </c>
      <c r="I29" s="51">
        <f t="shared" si="3"/>
        <v>0</v>
      </c>
      <c r="J29" s="51">
        <f t="shared" si="4"/>
        <v>588.78134986225893</v>
      </c>
      <c r="K29" s="51">
        <f t="shared" si="5"/>
        <v>401.14934208497652</v>
      </c>
      <c r="L29" s="51">
        <f t="shared" si="6"/>
        <v>1063933.2173313994</v>
      </c>
      <c r="M29" s="51"/>
      <c r="N29" s="51">
        <f t="shared" si="1"/>
        <v>1063933.2173313994</v>
      </c>
      <c r="O29" s="34"/>
    </row>
    <row r="30" spans="1:15" s="32" customFormat="1" x14ac:dyDescent="0.25">
      <c r="A30" s="36"/>
      <c r="B30" s="52" t="s">
        <v>11</v>
      </c>
      <c r="C30" s="36">
        <v>4</v>
      </c>
      <c r="D30" s="54">
        <v>1.9072</v>
      </c>
      <c r="E30" s="85">
        <v>656</v>
      </c>
      <c r="F30" s="163">
        <v>235832.4</v>
      </c>
      <c r="G30" s="42">
        <v>100</v>
      </c>
      <c r="H30" s="51">
        <f t="shared" si="2"/>
        <v>235832.4</v>
      </c>
      <c r="I30" s="51">
        <f t="shared" si="3"/>
        <v>0</v>
      </c>
      <c r="J30" s="51">
        <f t="shared" si="4"/>
        <v>359.50060975609756</v>
      </c>
      <c r="K30" s="51">
        <f t="shared" si="5"/>
        <v>630.4300821911379</v>
      </c>
      <c r="L30" s="51">
        <f t="shared" si="6"/>
        <v>851754.83891576389</v>
      </c>
      <c r="M30" s="51"/>
      <c r="N30" s="51">
        <f t="shared" si="1"/>
        <v>851754.83891576389</v>
      </c>
      <c r="O30" s="34"/>
    </row>
    <row r="31" spans="1:15" s="32" customFormat="1" x14ac:dyDescent="0.25">
      <c r="A31" s="36"/>
      <c r="B31" s="52" t="s">
        <v>12</v>
      </c>
      <c r="C31" s="36">
        <v>4</v>
      </c>
      <c r="D31" s="54">
        <v>7.6560000000000006</v>
      </c>
      <c r="E31" s="84">
        <v>10699</v>
      </c>
      <c r="F31" s="163">
        <v>18285023.399999999</v>
      </c>
      <c r="G31" s="42">
        <v>100</v>
      </c>
      <c r="H31" s="51">
        <f t="shared" si="2"/>
        <v>18285023.399999999</v>
      </c>
      <c r="I31" s="51">
        <f t="shared" si="3"/>
        <v>0</v>
      </c>
      <c r="J31" s="51">
        <f t="shared" si="4"/>
        <v>1709.0404149920553</v>
      </c>
      <c r="K31" s="51">
        <f t="shared" si="5"/>
        <v>-719.10972304481982</v>
      </c>
      <c r="L31" s="51">
        <f t="shared" si="6"/>
        <v>1455171.4072950445</v>
      </c>
      <c r="M31" s="51"/>
      <c r="N31" s="51">
        <f t="shared" si="1"/>
        <v>1455171.4072950445</v>
      </c>
      <c r="O31" s="34"/>
    </row>
    <row r="32" spans="1:15" s="32" customFormat="1" x14ac:dyDescent="0.25">
      <c r="A32" s="36"/>
      <c r="B32" s="52" t="s">
        <v>13</v>
      </c>
      <c r="C32" s="36">
        <v>4</v>
      </c>
      <c r="D32" s="54">
        <v>12.143800000000001</v>
      </c>
      <c r="E32" s="84">
        <v>1825</v>
      </c>
      <c r="F32" s="163">
        <v>648838.5</v>
      </c>
      <c r="G32" s="42">
        <v>100</v>
      </c>
      <c r="H32" s="51">
        <f t="shared" si="2"/>
        <v>648838.5</v>
      </c>
      <c r="I32" s="51">
        <f t="shared" si="3"/>
        <v>0</v>
      </c>
      <c r="J32" s="51">
        <f t="shared" si="4"/>
        <v>355.52794520547945</v>
      </c>
      <c r="K32" s="51">
        <f t="shared" si="5"/>
        <v>634.402746741756</v>
      </c>
      <c r="L32" s="51">
        <f t="shared" si="6"/>
        <v>1050381.2255013692</v>
      </c>
      <c r="M32" s="51"/>
      <c r="N32" s="51">
        <f t="shared" si="1"/>
        <v>1050381.2255013692</v>
      </c>
      <c r="O32" s="34"/>
    </row>
    <row r="33" spans="1:15" s="32" customFormat="1" x14ac:dyDescent="0.25">
      <c r="A33" s="36"/>
      <c r="B33" s="52" t="s">
        <v>14</v>
      </c>
      <c r="C33" s="36">
        <v>4</v>
      </c>
      <c r="D33" s="54">
        <v>30.873799999999999</v>
      </c>
      <c r="E33" s="84">
        <v>19686</v>
      </c>
      <c r="F33" s="163">
        <v>22346897.100000001</v>
      </c>
      <c r="G33" s="42">
        <v>100</v>
      </c>
      <c r="H33" s="51">
        <f t="shared" si="2"/>
        <v>22346897.100000001</v>
      </c>
      <c r="I33" s="51">
        <f t="shared" si="3"/>
        <v>0</v>
      </c>
      <c r="J33" s="51">
        <f t="shared" si="4"/>
        <v>1135.1669765315453</v>
      </c>
      <c r="K33" s="51">
        <f t="shared" si="5"/>
        <v>-145.23628458430983</v>
      </c>
      <c r="L33" s="51">
        <f t="shared" si="6"/>
        <v>2739745.8278604038</v>
      </c>
      <c r="M33" s="51"/>
      <c r="N33" s="51">
        <f t="shared" si="1"/>
        <v>2739745.8278604038</v>
      </c>
      <c r="O33" s="34"/>
    </row>
    <row r="34" spans="1:15" s="32" customFormat="1" x14ac:dyDescent="0.25">
      <c r="A34" s="36"/>
      <c r="B34" s="52" t="s">
        <v>15</v>
      </c>
      <c r="C34" s="36">
        <v>4</v>
      </c>
      <c r="D34" s="54">
        <v>23.783200000000001</v>
      </c>
      <c r="E34" s="84">
        <v>5213</v>
      </c>
      <c r="F34" s="163">
        <v>3180605.8</v>
      </c>
      <c r="G34" s="42">
        <v>100</v>
      </c>
      <c r="H34" s="51">
        <f t="shared" si="2"/>
        <v>3180605.8</v>
      </c>
      <c r="I34" s="51">
        <f t="shared" si="3"/>
        <v>0</v>
      </c>
      <c r="J34" s="51">
        <f t="shared" si="4"/>
        <v>610.12963744484932</v>
      </c>
      <c r="K34" s="51">
        <f t="shared" si="5"/>
        <v>379.80105450238614</v>
      </c>
      <c r="L34" s="51">
        <f t="shared" si="6"/>
        <v>1239557.6586522507</v>
      </c>
      <c r="M34" s="51"/>
      <c r="N34" s="51">
        <f t="shared" si="1"/>
        <v>1239557.6586522507</v>
      </c>
      <c r="O34" s="34"/>
    </row>
    <row r="35" spans="1:15" s="32" customFormat="1" x14ac:dyDescent="0.25">
      <c r="A35" s="36"/>
      <c r="B35" s="52" t="s">
        <v>16</v>
      </c>
      <c r="C35" s="36">
        <v>4</v>
      </c>
      <c r="D35" s="54">
        <v>28.336799999999997</v>
      </c>
      <c r="E35" s="84">
        <v>6741</v>
      </c>
      <c r="F35" s="163">
        <v>5952024.4000000004</v>
      </c>
      <c r="G35" s="42">
        <v>100</v>
      </c>
      <c r="H35" s="51">
        <f t="shared" si="2"/>
        <v>5952024.4000000004</v>
      </c>
      <c r="I35" s="51">
        <f t="shared" si="3"/>
        <v>0</v>
      </c>
      <c r="J35" s="51">
        <f t="shared" si="4"/>
        <v>882.95867082035306</v>
      </c>
      <c r="K35" s="51">
        <f t="shared" si="5"/>
        <v>106.9720211268824</v>
      </c>
      <c r="L35" s="51">
        <f t="shared" si="6"/>
        <v>1132521.7359041371</v>
      </c>
      <c r="M35" s="51"/>
      <c r="N35" s="51">
        <f t="shared" si="1"/>
        <v>1132521.7359041371</v>
      </c>
      <c r="O35" s="34"/>
    </row>
    <row r="36" spans="1:15" s="32" customFormat="1" x14ac:dyDescent="0.25">
      <c r="A36" s="36"/>
      <c r="B36" s="52" t="s">
        <v>728</v>
      </c>
      <c r="C36" s="36">
        <v>4</v>
      </c>
      <c r="D36" s="54">
        <v>49.459699999999998</v>
      </c>
      <c r="E36" s="84">
        <v>13611</v>
      </c>
      <c r="F36" s="163">
        <v>11910892.800000001</v>
      </c>
      <c r="G36" s="42">
        <v>100</v>
      </c>
      <c r="H36" s="51">
        <f t="shared" si="2"/>
        <v>11910892.800000001</v>
      </c>
      <c r="I36" s="51">
        <f t="shared" si="3"/>
        <v>0</v>
      </c>
      <c r="J36" s="51">
        <f t="shared" si="4"/>
        <v>875.09314525016532</v>
      </c>
      <c r="K36" s="51">
        <f t="shared" si="5"/>
        <v>114.83754669707014</v>
      </c>
      <c r="L36" s="51">
        <f t="shared" si="6"/>
        <v>2136459.1523622009</v>
      </c>
      <c r="M36" s="51"/>
      <c r="N36" s="51">
        <f t="shared" si="1"/>
        <v>2136459.1523622009</v>
      </c>
      <c r="O36" s="34"/>
    </row>
    <row r="37" spans="1:15" s="32" customFormat="1" x14ac:dyDescent="0.25">
      <c r="A37" s="36"/>
      <c r="B37" s="52" t="s">
        <v>17</v>
      </c>
      <c r="C37" s="36">
        <v>4</v>
      </c>
      <c r="D37" s="54">
        <v>27.454499999999999</v>
      </c>
      <c r="E37" s="84">
        <v>9175</v>
      </c>
      <c r="F37" s="163">
        <v>27797864.300000001</v>
      </c>
      <c r="G37" s="42">
        <v>100</v>
      </c>
      <c r="H37" s="51">
        <f t="shared" si="2"/>
        <v>27797864.300000001</v>
      </c>
      <c r="I37" s="51">
        <f t="shared" si="3"/>
        <v>0</v>
      </c>
      <c r="J37" s="51">
        <f t="shared" si="4"/>
        <v>3029.739978201635</v>
      </c>
      <c r="K37" s="51">
        <f t="shared" si="5"/>
        <v>-2039.8092862543995</v>
      </c>
      <c r="L37" s="51">
        <f t="shared" si="6"/>
        <v>1325356.7381120292</v>
      </c>
      <c r="M37" s="51"/>
      <c r="N37" s="51">
        <f t="shared" si="1"/>
        <v>1325356.7381120292</v>
      </c>
      <c r="O37" s="34"/>
    </row>
    <row r="38" spans="1:15" s="32" customFormat="1" x14ac:dyDescent="0.25">
      <c r="A38" s="36"/>
      <c r="B38" s="52" t="s">
        <v>18</v>
      </c>
      <c r="C38" s="36">
        <v>4</v>
      </c>
      <c r="D38" s="54">
        <v>15.19</v>
      </c>
      <c r="E38" s="84">
        <v>2875</v>
      </c>
      <c r="F38" s="163">
        <v>1942280.7</v>
      </c>
      <c r="G38" s="42">
        <v>100</v>
      </c>
      <c r="H38" s="51">
        <f t="shared" si="2"/>
        <v>1942280.7</v>
      </c>
      <c r="I38" s="51">
        <f t="shared" si="3"/>
        <v>0</v>
      </c>
      <c r="J38" s="51">
        <f t="shared" si="4"/>
        <v>675.57589565217393</v>
      </c>
      <c r="K38" s="51">
        <f t="shared" si="5"/>
        <v>314.35479629506153</v>
      </c>
      <c r="L38" s="51">
        <f t="shared" si="6"/>
        <v>817296.97309610667</v>
      </c>
      <c r="M38" s="51"/>
      <c r="N38" s="51">
        <f t="shared" si="1"/>
        <v>817296.97309610667</v>
      </c>
      <c r="O38" s="34"/>
    </row>
    <row r="39" spans="1:15" s="32" customFormat="1" x14ac:dyDescent="0.25">
      <c r="A39" s="36"/>
      <c r="B39" s="52" t="s">
        <v>19</v>
      </c>
      <c r="C39" s="36">
        <v>4</v>
      </c>
      <c r="D39" s="55">
        <v>44.8202</v>
      </c>
      <c r="E39" s="84">
        <v>10490</v>
      </c>
      <c r="F39" s="163">
        <v>10409447.800000001</v>
      </c>
      <c r="G39" s="42">
        <v>100</v>
      </c>
      <c r="H39" s="51">
        <f t="shared" si="2"/>
        <v>10409447.800000001</v>
      </c>
      <c r="I39" s="51">
        <f t="shared" si="3"/>
        <v>0</v>
      </c>
      <c r="J39" s="51">
        <f t="shared" si="4"/>
        <v>992.32104861773121</v>
      </c>
      <c r="K39" s="51">
        <f t="shared" si="5"/>
        <v>-2.3903566704957484</v>
      </c>
      <c r="L39" s="51">
        <f t="shared" si="6"/>
        <v>1565119.0980948627</v>
      </c>
      <c r="M39" s="51"/>
      <c r="N39" s="51">
        <f t="shared" si="1"/>
        <v>1565119.0980948627</v>
      </c>
      <c r="O39" s="34"/>
    </row>
    <row r="40" spans="1:15" s="32" customFormat="1" x14ac:dyDescent="0.25">
      <c r="A40" s="36"/>
      <c r="B40" s="52" t="s">
        <v>20</v>
      </c>
      <c r="C40" s="36">
        <v>4</v>
      </c>
      <c r="D40" s="54">
        <v>14.4329</v>
      </c>
      <c r="E40" s="84">
        <v>5368</v>
      </c>
      <c r="F40" s="163">
        <v>10348381.6</v>
      </c>
      <c r="G40" s="42">
        <v>100</v>
      </c>
      <c r="H40" s="51">
        <f t="shared" si="2"/>
        <v>10348381.6</v>
      </c>
      <c r="I40" s="51">
        <f t="shared" si="3"/>
        <v>0</v>
      </c>
      <c r="J40" s="51">
        <f t="shared" si="4"/>
        <v>1927.7909090909091</v>
      </c>
      <c r="K40" s="51">
        <f t="shared" si="5"/>
        <v>-937.86021714367359</v>
      </c>
      <c r="L40" s="51">
        <f t="shared" si="6"/>
        <v>769379.85302740685</v>
      </c>
      <c r="M40" s="51"/>
      <c r="N40" s="51">
        <f t="shared" si="1"/>
        <v>769379.85302740685</v>
      </c>
      <c r="O40" s="34"/>
    </row>
    <row r="41" spans="1:15" s="32" customFormat="1" x14ac:dyDescent="0.25">
      <c r="A41" s="36"/>
      <c r="B41" s="52" t="s">
        <v>21</v>
      </c>
      <c r="C41" s="36">
        <v>4</v>
      </c>
      <c r="D41" s="56">
        <v>13.123000000000001</v>
      </c>
      <c r="E41" s="84">
        <v>3561</v>
      </c>
      <c r="F41" s="163">
        <v>11938382</v>
      </c>
      <c r="G41" s="42">
        <v>100</v>
      </c>
      <c r="H41" s="51">
        <f t="shared" si="2"/>
        <v>11938382</v>
      </c>
      <c r="I41" s="51">
        <f t="shared" si="3"/>
        <v>0</v>
      </c>
      <c r="J41" s="51">
        <f t="shared" si="4"/>
        <v>3352.5363661892725</v>
      </c>
      <c r="K41" s="51">
        <f t="shared" si="5"/>
        <v>-2362.6056742420369</v>
      </c>
      <c r="L41" s="51">
        <f t="shared" si="6"/>
        <v>523547.24360275915</v>
      </c>
      <c r="M41" s="51"/>
      <c r="N41" s="51">
        <f t="shared" si="1"/>
        <v>523547.24360275915</v>
      </c>
      <c r="O41" s="34"/>
    </row>
    <row r="42" spans="1:15" s="32" customFormat="1" x14ac:dyDescent="0.25">
      <c r="A42" s="36"/>
      <c r="B42" s="52"/>
      <c r="C42" s="36"/>
      <c r="D42" s="56">
        <v>0</v>
      </c>
      <c r="E42" s="86"/>
      <c r="F42" s="199"/>
      <c r="G42" s="42"/>
      <c r="H42" s="43"/>
      <c r="I42" s="33"/>
      <c r="J42" s="33"/>
      <c r="K42" s="51"/>
      <c r="L42" s="51"/>
      <c r="M42" s="51"/>
      <c r="N42" s="51"/>
      <c r="O42" s="34"/>
    </row>
    <row r="43" spans="1:15" s="32" customFormat="1" x14ac:dyDescent="0.25">
      <c r="A43" s="31" t="s">
        <v>22</v>
      </c>
      <c r="B43" s="44" t="s">
        <v>2</v>
      </c>
      <c r="C43" s="45"/>
      <c r="D43" s="3">
        <v>78.006900000000002</v>
      </c>
      <c r="E43" s="87">
        <f>E45+E44</f>
        <v>126294</v>
      </c>
      <c r="F43" s="38">
        <f t="shared" ref="F43" si="7">F45</f>
        <v>308228239.30000001</v>
      </c>
      <c r="G43" s="38"/>
      <c r="H43" s="38">
        <f>H45</f>
        <v>154114119.65000001</v>
      </c>
      <c r="I43" s="38">
        <f>I45</f>
        <v>154114119.65000001</v>
      </c>
      <c r="J43" s="38"/>
      <c r="K43" s="51"/>
      <c r="L43" s="51"/>
      <c r="M43" s="47">
        <f>M45</f>
        <v>0</v>
      </c>
      <c r="N43" s="38">
        <f t="shared" si="1"/>
        <v>0</v>
      </c>
      <c r="O43" s="34"/>
    </row>
    <row r="44" spans="1:15" s="32" customFormat="1" x14ac:dyDescent="0.25">
      <c r="A44" s="31" t="s">
        <v>22</v>
      </c>
      <c r="B44" s="44" t="s">
        <v>3</v>
      </c>
      <c r="C44" s="45"/>
      <c r="D44" s="3">
        <v>36.576999999999998</v>
      </c>
      <c r="E44" s="87">
        <f>SUM(E46:E47)</f>
        <v>4638</v>
      </c>
      <c r="F44" s="38">
        <f t="shared" ref="F44" si="8">SUM(F46:F47)</f>
        <v>1289232.5</v>
      </c>
      <c r="G44" s="38"/>
      <c r="H44" s="38">
        <f>SUM(H46:H47)</f>
        <v>1289232.5</v>
      </c>
      <c r="I44" s="38">
        <f>SUM(I46:I47)</f>
        <v>0</v>
      </c>
      <c r="J44" s="38"/>
      <c r="K44" s="51"/>
      <c r="L44" s="38">
        <f>SUM(L46:L47)</f>
        <v>2414846.8531071967</v>
      </c>
      <c r="M44" s="51"/>
      <c r="N44" s="38">
        <f t="shared" si="1"/>
        <v>2414846.8531071967</v>
      </c>
      <c r="O44" s="34"/>
    </row>
    <row r="45" spans="1:15" s="32" customFormat="1" x14ac:dyDescent="0.25">
      <c r="A45" s="36"/>
      <c r="B45" s="52" t="s">
        <v>4</v>
      </c>
      <c r="C45" s="36">
        <v>1</v>
      </c>
      <c r="D45" s="56">
        <v>41.429900000000004</v>
      </c>
      <c r="E45" s="84">
        <v>121656</v>
      </c>
      <c r="F45" s="164">
        <v>308228239.30000001</v>
      </c>
      <c r="G45" s="42">
        <v>50</v>
      </c>
      <c r="H45" s="51">
        <f>F45*G45/100</f>
        <v>154114119.65000001</v>
      </c>
      <c r="I45" s="51">
        <f>F45-H45</f>
        <v>154114119.65000001</v>
      </c>
      <c r="J45" s="51"/>
      <c r="K45" s="51"/>
      <c r="L45" s="51"/>
      <c r="M45" s="51">
        <v>0</v>
      </c>
      <c r="N45" s="51">
        <f t="shared" si="1"/>
        <v>0</v>
      </c>
      <c r="O45" s="34"/>
    </row>
    <row r="46" spans="1:15" s="32" customFormat="1" x14ac:dyDescent="0.25">
      <c r="A46" s="36"/>
      <c r="B46" s="52" t="s">
        <v>23</v>
      </c>
      <c r="C46" s="36">
        <v>4</v>
      </c>
      <c r="D46" s="56">
        <v>26.770200000000003</v>
      </c>
      <c r="E46" s="84">
        <v>3326</v>
      </c>
      <c r="F46" s="164">
        <v>835150.1</v>
      </c>
      <c r="G46" s="42">
        <v>100</v>
      </c>
      <c r="H46" s="51">
        <f>F46*G46/100</f>
        <v>835150.1</v>
      </c>
      <c r="I46" s="51">
        <f>F46-H46</f>
        <v>0</v>
      </c>
      <c r="J46" s="51">
        <f t="shared" si="4"/>
        <v>251.09744437763078</v>
      </c>
      <c r="K46" s="51">
        <f>$J$11*$J$19-J46</f>
        <v>738.83324756960474</v>
      </c>
      <c r="L46" s="51">
        <f>IF(K46&gt;0,$J$7*$J$8*(K46/$K$19),0)+$J$7*$J$9*(E46/$E$19)+$J$7*$J$10*(D46/$D$19)</f>
        <v>1430219.4515292186</v>
      </c>
      <c r="M46" s="51"/>
      <c r="N46" s="51">
        <f t="shared" si="1"/>
        <v>1430219.4515292186</v>
      </c>
      <c r="O46" s="34"/>
    </row>
    <row r="47" spans="1:15" s="32" customFormat="1" x14ac:dyDescent="0.25">
      <c r="A47" s="36"/>
      <c r="B47" s="52" t="s">
        <v>24</v>
      </c>
      <c r="C47" s="36">
        <v>4</v>
      </c>
      <c r="D47" s="56">
        <v>9.8067999999999991</v>
      </c>
      <c r="E47" s="84">
        <v>1312</v>
      </c>
      <c r="F47" s="164">
        <v>454082.4</v>
      </c>
      <c r="G47" s="42">
        <v>100</v>
      </c>
      <c r="H47" s="51">
        <f>F47*G47/100</f>
        <v>454082.4</v>
      </c>
      <c r="I47" s="51">
        <f>F47-H47</f>
        <v>0</v>
      </c>
      <c r="J47" s="51">
        <f t="shared" si="4"/>
        <v>346.09939024390246</v>
      </c>
      <c r="K47" s="51">
        <f>$J$11*$J$19-J47</f>
        <v>643.831301703333</v>
      </c>
      <c r="L47" s="51">
        <f>IF(K47&gt;0,$J$7*$J$8*(K47/$K$19),0)+$J$7*$J$9*(E47/$E$19)+$J$7*$J$10*(D47/$D$19)</f>
        <v>984627.40157797828</v>
      </c>
      <c r="M47" s="51"/>
      <c r="N47" s="51">
        <f t="shared" si="1"/>
        <v>984627.40157797828</v>
      </c>
      <c r="O47" s="34"/>
    </row>
    <row r="48" spans="1:15" s="32" customFormat="1" x14ac:dyDescent="0.25">
      <c r="A48" s="36"/>
      <c r="B48" s="52"/>
      <c r="C48" s="36"/>
      <c r="D48" s="56">
        <v>0</v>
      </c>
      <c r="E48" s="86"/>
      <c r="F48" s="43"/>
      <c r="G48" s="42"/>
      <c r="H48" s="43">
        <f>H49+H50</f>
        <v>65478860.750000007</v>
      </c>
      <c r="I48" s="43"/>
      <c r="J48" s="43"/>
      <c r="K48" s="51"/>
      <c r="L48" s="51"/>
      <c r="M48" s="51"/>
      <c r="N48" s="51"/>
      <c r="O48" s="34"/>
    </row>
    <row r="49" spans="1:15" s="32" customFormat="1" x14ac:dyDescent="0.25">
      <c r="A49" s="31" t="s">
        <v>25</v>
      </c>
      <c r="B49" s="44" t="s">
        <v>2</v>
      </c>
      <c r="C49" s="45"/>
      <c r="D49" s="3">
        <v>887.6182</v>
      </c>
      <c r="E49" s="87">
        <f>E50</f>
        <v>79638</v>
      </c>
      <c r="F49" s="38">
        <f t="shared" ref="F49" si="9">F51</f>
        <v>0</v>
      </c>
      <c r="G49" s="38"/>
      <c r="H49" s="38">
        <f>H51</f>
        <v>6338852.1500000004</v>
      </c>
      <c r="I49" s="38">
        <f>I51</f>
        <v>-6338852.1500000004</v>
      </c>
      <c r="J49" s="38"/>
      <c r="K49" s="51"/>
      <c r="L49" s="51"/>
      <c r="M49" s="47">
        <f>M51</f>
        <v>44044222.215926148</v>
      </c>
      <c r="N49" s="38">
        <f t="shared" si="1"/>
        <v>44044222.215926148</v>
      </c>
      <c r="O49" s="34"/>
    </row>
    <row r="50" spans="1:15" s="32" customFormat="1" x14ac:dyDescent="0.25">
      <c r="A50" s="31" t="s">
        <v>25</v>
      </c>
      <c r="B50" s="44" t="s">
        <v>3</v>
      </c>
      <c r="C50" s="45"/>
      <c r="D50" s="3">
        <v>887.6182</v>
      </c>
      <c r="E50" s="87">
        <f>SUM(E52:E77)</f>
        <v>79638</v>
      </c>
      <c r="F50" s="38">
        <f t="shared" ref="F50" si="10">SUM(F52:F77)</f>
        <v>71817712.899999976</v>
      </c>
      <c r="G50" s="38"/>
      <c r="H50" s="38">
        <f>SUM(H52:H77)</f>
        <v>59140008.600000009</v>
      </c>
      <c r="I50" s="38">
        <f>SUM(I52:I77)</f>
        <v>12677704.300000001</v>
      </c>
      <c r="J50" s="38"/>
      <c r="K50" s="51"/>
      <c r="L50" s="38">
        <f>SUM(L52:L77)</f>
        <v>25966879.348245289</v>
      </c>
      <c r="M50" s="47"/>
      <c r="N50" s="38">
        <f t="shared" si="1"/>
        <v>25966879.348245289</v>
      </c>
      <c r="O50" s="34"/>
    </row>
    <row r="51" spans="1:15" s="32" customFormat="1" x14ac:dyDescent="0.25">
      <c r="A51" s="36"/>
      <c r="B51" s="52" t="s">
        <v>26</v>
      </c>
      <c r="C51" s="36">
        <v>2</v>
      </c>
      <c r="D51" s="56">
        <v>0</v>
      </c>
      <c r="E51" s="86"/>
      <c r="F51" s="51"/>
      <c r="G51" s="42">
        <v>25</v>
      </c>
      <c r="H51" s="51">
        <f>F52*G51/100</f>
        <v>6338852.1500000004</v>
      </c>
      <c r="I51" s="51">
        <f t="shared" ref="I51:I77" si="11">F51-H51</f>
        <v>-6338852.1500000004</v>
      </c>
      <c r="J51" s="51"/>
      <c r="K51" s="51"/>
      <c r="L51" s="51"/>
      <c r="M51" s="51">
        <f>($L$7*$L$8*E49/$L$10)+($L$7*$L$9*D49/$L$11)</f>
        <v>44044222.215926148</v>
      </c>
      <c r="N51" s="51">
        <f t="shared" si="1"/>
        <v>44044222.215926148</v>
      </c>
      <c r="O51" s="34"/>
    </row>
    <row r="52" spans="1:15" s="32" customFormat="1" x14ac:dyDescent="0.25">
      <c r="A52" s="36"/>
      <c r="B52" s="52" t="s">
        <v>25</v>
      </c>
      <c r="C52" s="36">
        <v>3</v>
      </c>
      <c r="D52" s="55">
        <v>51.925899999999999</v>
      </c>
      <c r="E52" s="84">
        <v>11178</v>
      </c>
      <c r="F52" s="165">
        <v>25355408.600000001</v>
      </c>
      <c r="G52" s="42">
        <v>50</v>
      </c>
      <c r="H52" s="51">
        <f t="shared" ref="H52:H77" si="12">F52*G52/100</f>
        <v>12677704.300000001</v>
      </c>
      <c r="I52" s="51">
        <f t="shared" si="11"/>
        <v>12677704.300000001</v>
      </c>
      <c r="J52" s="51">
        <f t="shared" si="4"/>
        <v>2268.3314188584723</v>
      </c>
      <c r="K52" s="51">
        <f t="shared" ref="K52:K77" si="13">$J$11*$J$19-J52</f>
        <v>-1278.4007269112367</v>
      </c>
      <c r="L52" s="51">
        <f t="shared" ref="L52:L77" si="14">IF(K52&gt;0,$J$7*$J$8*(K52/$K$19),0)+$J$7*$J$9*(E52/$E$19)+$J$7*$J$10*(D52/$D$19)</f>
        <v>1683218.9679476644</v>
      </c>
      <c r="M52" s="47"/>
      <c r="N52" s="51">
        <f t="shared" si="1"/>
        <v>1683218.9679476644</v>
      </c>
      <c r="O52" s="34"/>
    </row>
    <row r="53" spans="1:15" s="32" customFormat="1" x14ac:dyDescent="0.25">
      <c r="A53" s="36"/>
      <c r="B53" s="52" t="s">
        <v>27</v>
      </c>
      <c r="C53" s="36">
        <v>4</v>
      </c>
      <c r="D53" s="56">
        <v>16.3126</v>
      </c>
      <c r="E53" s="84">
        <v>1003</v>
      </c>
      <c r="F53" s="165">
        <v>829667.4</v>
      </c>
      <c r="G53" s="42">
        <v>100</v>
      </c>
      <c r="H53" s="51">
        <f t="shared" si="12"/>
        <v>829667.4</v>
      </c>
      <c r="I53" s="51">
        <f t="shared" si="11"/>
        <v>0</v>
      </c>
      <c r="J53" s="51">
        <f t="shared" si="4"/>
        <v>827.18584247258229</v>
      </c>
      <c r="K53" s="51">
        <f t="shared" si="13"/>
        <v>162.74484947465317</v>
      </c>
      <c r="L53" s="51">
        <f t="shared" si="14"/>
        <v>389720.3407744678</v>
      </c>
      <c r="M53" s="51"/>
      <c r="N53" s="51">
        <f t="shared" si="1"/>
        <v>389720.3407744678</v>
      </c>
      <c r="O53" s="34"/>
    </row>
    <row r="54" spans="1:15" s="32" customFormat="1" x14ac:dyDescent="0.25">
      <c r="A54" s="36"/>
      <c r="B54" s="52" t="s">
        <v>28</v>
      </c>
      <c r="C54" s="36">
        <v>4</v>
      </c>
      <c r="D54" s="56">
        <v>30.464199999999998</v>
      </c>
      <c r="E54" s="84">
        <v>5180</v>
      </c>
      <c r="F54" s="165">
        <v>3635267.9</v>
      </c>
      <c r="G54" s="42">
        <v>100</v>
      </c>
      <c r="H54" s="51">
        <f t="shared" si="12"/>
        <v>3635267.9</v>
      </c>
      <c r="I54" s="51">
        <f t="shared" si="11"/>
        <v>0</v>
      </c>
      <c r="J54" s="51">
        <f t="shared" si="4"/>
        <v>701.78916988416984</v>
      </c>
      <c r="K54" s="51">
        <f t="shared" si="13"/>
        <v>288.14152206306562</v>
      </c>
      <c r="L54" s="51">
        <f t="shared" si="14"/>
        <v>1149841.6874783938</v>
      </c>
      <c r="M54" s="51"/>
      <c r="N54" s="51">
        <f t="shared" si="1"/>
        <v>1149841.6874783938</v>
      </c>
      <c r="O54" s="34"/>
    </row>
    <row r="55" spans="1:15" s="32" customFormat="1" x14ac:dyDescent="0.25">
      <c r="A55" s="36"/>
      <c r="B55" s="52" t="s">
        <v>29</v>
      </c>
      <c r="C55" s="36">
        <v>4</v>
      </c>
      <c r="D55" s="56">
        <v>21.542500000000004</v>
      </c>
      <c r="E55" s="84">
        <v>1585</v>
      </c>
      <c r="F55" s="165">
        <v>483600.8</v>
      </c>
      <c r="G55" s="42">
        <v>100</v>
      </c>
      <c r="H55" s="51">
        <f t="shared" si="12"/>
        <v>483600.8</v>
      </c>
      <c r="I55" s="51">
        <f t="shared" si="11"/>
        <v>0</v>
      </c>
      <c r="J55" s="51">
        <f t="shared" si="4"/>
        <v>305.1109148264984</v>
      </c>
      <c r="K55" s="51">
        <f t="shared" si="13"/>
        <v>684.81977712073706</v>
      </c>
      <c r="L55" s="51">
        <f t="shared" si="14"/>
        <v>1113784.8567018243</v>
      </c>
      <c r="M55" s="51"/>
      <c r="N55" s="51">
        <f t="shared" si="1"/>
        <v>1113784.8567018243</v>
      </c>
      <c r="O55" s="34"/>
    </row>
    <row r="56" spans="1:15" s="32" customFormat="1" x14ac:dyDescent="0.25">
      <c r="A56" s="36"/>
      <c r="B56" s="52" t="s">
        <v>30</v>
      </c>
      <c r="C56" s="36">
        <v>4</v>
      </c>
      <c r="D56" s="56">
        <v>50.992299999999993</v>
      </c>
      <c r="E56" s="84">
        <v>3832</v>
      </c>
      <c r="F56" s="165">
        <v>2796298.9</v>
      </c>
      <c r="G56" s="42">
        <v>100</v>
      </c>
      <c r="H56" s="51">
        <f t="shared" si="12"/>
        <v>2796298.9</v>
      </c>
      <c r="I56" s="51">
        <f t="shared" si="11"/>
        <v>0</v>
      </c>
      <c r="J56" s="51">
        <f t="shared" si="4"/>
        <v>729.72309498956156</v>
      </c>
      <c r="K56" s="51">
        <f t="shared" si="13"/>
        <v>260.2075969576739</v>
      </c>
      <c r="L56" s="51">
        <f t="shared" si="14"/>
        <v>1012652.3490703107</v>
      </c>
      <c r="M56" s="51"/>
      <c r="N56" s="51">
        <f t="shared" si="1"/>
        <v>1012652.3490703107</v>
      </c>
      <c r="O56" s="34"/>
    </row>
    <row r="57" spans="1:15" s="32" customFormat="1" x14ac:dyDescent="0.25">
      <c r="A57" s="36"/>
      <c r="B57" s="52" t="s">
        <v>31</v>
      </c>
      <c r="C57" s="36">
        <v>4</v>
      </c>
      <c r="D57" s="56">
        <v>19.139800000000001</v>
      </c>
      <c r="E57" s="84">
        <v>1787</v>
      </c>
      <c r="F57" s="165">
        <v>1450323.5</v>
      </c>
      <c r="G57" s="42">
        <v>100</v>
      </c>
      <c r="H57" s="51">
        <f t="shared" si="12"/>
        <v>1450323.5</v>
      </c>
      <c r="I57" s="51">
        <f t="shared" si="11"/>
        <v>0</v>
      </c>
      <c r="J57" s="51">
        <f t="shared" si="4"/>
        <v>811.59681029658645</v>
      </c>
      <c r="K57" s="51">
        <f t="shared" si="13"/>
        <v>178.333881650649</v>
      </c>
      <c r="L57" s="51">
        <f t="shared" si="14"/>
        <v>523479.85724511498</v>
      </c>
      <c r="M57" s="51"/>
      <c r="N57" s="51">
        <f t="shared" si="1"/>
        <v>523479.85724511498</v>
      </c>
      <c r="O57" s="34"/>
    </row>
    <row r="58" spans="1:15" s="32" customFormat="1" x14ac:dyDescent="0.25">
      <c r="A58" s="36"/>
      <c r="B58" s="52" t="s">
        <v>32</v>
      </c>
      <c r="C58" s="36">
        <v>4</v>
      </c>
      <c r="D58" s="56">
        <v>47.591800000000006</v>
      </c>
      <c r="E58" s="84">
        <v>1670</v>
      </c>
      <c r="F58" s="165">
        <v>600779.69999999995</v>
      </c>
      <c r="G58" s="42">
        <v>100</v>
      </c>
      <c r="H58" s="51">
        <f t="shared" si="12"/>
        <v>600779.69999999995</v>
      </c>
      <c r="I58" s="51">
        <f t="shared" si="11"/>
        <v>0</v>
      </c>
      <c r="J58" s="51">
        <f t="shared" si="4"/>
        <v>359.74832335329336</v>
      </c>
      <c r="K58" s="51">
        <f t="shared" si="13"/>
        <v>630.1823685939421</v>
      </c>
      <c r="L58" s="51">
        <f t="shared" si="14"/>
        <v>1156096.7954286197</v>
      </c>
      <c r="M58" s="51"/>
      <c r="N58" s="51">
        <f t="shared" si="1"/>
        <v>1156096.7954286197</v>
      </c>
      <c r="O58" s="34"/>
    </row>
    <row r="59" spans="1:15" s="32" customFormat="1" x14ac:dyDescent="0.25">
      <c r="A59" s="36"/>
      <c r="B59" s="52" t="s">
        <v>729</v>
      </c>
      <c r="C59" s="36">
        <v>4</v>
      </c>
      <c r="D59" s="57">
        <v>28.288899999999998</v>
      </c>
      <c r="E59" s="84">
        <v>1500</v>
      </c>
      <c r="F59" s="165">
        <v>522887.3</v>
      </c>
      <c r="G59" s="42">
        <v>100</v>
      </c>
      <c r="H59" s="51">
        <f t="shared" si="12"/>
        <v>522887.3</v>
      </c>
      <c r="I59" s="51">
        <f t="shared" si="11"/>
        <v>0</v>
      </c>
      <c r="J59" s="51">
        <f t="shared" si="4"/>
        <v>348.5915333333333</v>
      </c>
      <c r="K59" s="51">
        <f t="shared" si="13"/>
        <v>641.3391586139021</v>
      </c>
      <c r="L59" s="51">
        <f t="shared" si="14"/>
        <v>1075243.8754330371</v>
      </c>
      <c r="M59" s="51"/>
      <c r="N59" s="51">
        <f t="shared" si="1"/>
        <v>1075243.8754330371</v>
      </c>
      <c r="O59" s="34"/>
    </row>
    <row r="60" spans="1:15" s="32" customFormat="1" x14ac:dyDescent="0.25">
      <c r="A60" s="36"/>
      <c r="B60" s="52" t="s">
        <v>730</v>
      </c>
      <c r="C60" s="36">
        <v>4</v>
      </c>
      <c r="D60" s="56">
        <v>39.7697</v>
      </c>
      <c r="E60" s="84">
        <v>2245</v>
      </c>
      <c r="F60" s="165">
        <v>570479.80000000005</v>
      </c>
      <c r="G60" s="42">
        <v>100</v>
      </c>
      <c r="H60" s="51">
        <f t="shared" si="12"/>
        <v>570479.80000000005</v>
      </c>
      <c r="I60" s="51">
        <f t="shared" si="11"/>
        <v>0</v>
      </c>
      <c r="J60" s="51">
        <f t="shared" si="4"/>
        <v>254.11126948775058</v>
      </c>
      <c r="K60" s="51">
        <f t="shared" si="13"/>
        <v>735.81942245948494</v>
      </c>
      <c r="L60" s="51">
        <f t="shared" si="14"/>
        <v>1330648.4889885969</v>
      </c>
      <c r="M60" s="51"/>
      <c r="N60" s="51">
        <f t="shared" si="1"/>
        <v>1330648.4889885969</v>
      </c>
      <c r="O60" s="34"/>
    </row>
    <row r="61" spans="1:15" s="32" customFormat="1" x14ac:dyDescent="0.25">
      <c r="A61" s="36"/>
      <c r="B61" s="52" t="s">
        <v>33</v>
      </c>
      <c r="C61" s="36">
        <v>4</v>
      </c>
      <c r="D61" s="56">
        <v>25.625900000000001</v>
      </c>
      <c r="E61" s="84">
        <v>2034</v>
      </c>
      <c r="F61" s="165">
        <v>495486.3</v>
      </c>
      <c r="G61" s="42">
        <v>100</v>
      </c>
      <c r="H61" s="51">
        <f t="shared" si="12"/>
        <v>495486.3</v>
      </c>
      <c r="I61" s="51">
        <f t="shared" si="11"/>
        <v>0</v>
      </c>
      <c r="J61" s="51">
        <f t="shared" si="4"/>
        <v>243.60191740412978</v>
      </c>
      <c r="K61" s="51">
        <f t="shared" si="13"/>
        <v>746.32877454310574</v>
      </c>
      <c r="L61" s="51">
        <f t="shared" si="14"/>
        <v>1262682.2597756332</v>
      </c>
      <c r="M61" s="51"/>
      <c r="N61" s="51">
        <f t="shared" si="1"/>
        <v>1262682.2597756332</v>
      </c>
      <c r="O61" s="34"/>
    </row>
    <row r="62" spans="1:15" s="32" customFormat="1" x14ac:dyDescent="0.25">
      <c r="A62" s="36"/>
      <c r="B62" s="52" t="s">
        <v>34</v>
      </c>
      <c r="C62" s="36">
        <v>4</v>
      </c>
      <c r="D62" s="55">
        <v>11.449</v>
      </c>
      <c r="E62" s="84">
        <v>3960</v>
      </c>
      <c r="F62" s="165">
        <v>4095349.8</v>
      </c>
      <c r="G62" s="42">
        <v>100</v>
      </c>
      <c r="H62" s="51">
        <f t="shared" si="12"/>
        <v>4095349.8</v>
      </c>
      <c r="I62" s="51">
        <f t="shared" si="11"/>
        <v>0</v>
      </c>
      <c r="J62" s="51">
        <f t="shared" si="4"/>
        <v>1034.1792424242424</v>
      </c>
      <c r="K62" s="51">
        <f t="shared" si="13"/>
        <v>-44.248550477006916</v>
      </c>
      <c r="L62" s="51">
        <f t="shared" si="14"/>
        <v>570548.6057848729</v>
      </c>
      <c r="M62" s="51"/>
      <c r="N62" s="51">
        <f t="shared" si="1"/>
        <v>570548.6057848729</v>
      </c>
      <c r="O62" s="34"/>
    </row>
    <row r="63" spans="1:15" s="32" customFormat="1" x14ac:dyDescent="0.25">
      <c r="A63" s="36"/>
      <c r="B63" s="52" t="s">
        <v>35</v>
      </c>
      <c r="C63" s="36">
        <v>4</v>
      </c>
      <c r="D63" s="56">
        <v>50.058299999999996</v>
      </c>
      <c r="E63" s="84">
        <v>3135</v>
      </c>
      <c r="F63" s="165">
        <v>808555.7</v>
      </c>
      <c r="G63" s="42">
        <v>100</v>
      </c>
      <c r="H63" s="51">
        <f t="shared" si="12"/>
        <v>808555.7</v>
      </c>
      <c r="I63" s="51">
        <f t="shared" si="11"/>
        <v>0</v>
      </c>
      <c r="J63" s="51">
        <f t="shared" si="4"/>
        <v>257.91250398724083</v>
      </c>
      <c r="K63" s="51">
        <f t="shared" si="13"/>
        <v>732.01818795999463</v>
      </c>
      <c r="L63" s="51">
        <f t="shared" si="14"/>
        <v>1482924.161772449</v>
      </c>
      <c r="M63" s="51"/>
      <c r="N63" s="51">
        <f t="shared" si="1"/>
        <v>1482924.161772449</v>
      </c>
      <c r="O63" s="34"/>
    </row>
    <row r="64" spans="1:15" s="32" customFormat="1" x14ac:dyDescent="0.25">
      <c r="A64" s="36"/>
      <c r="B64" s="52" t="s">
        <v>731</v>
      </c>
      <c r="C64" s="36">
        <v>4</v>
      </c>
      <c r="D64" s="56">
        <v>39.081300000000006</v>
      </c>
      <c r="E64" s="84">
        <v>3389</v>
      </c>
      <c r="F64" s="165">
        <v>1620060.8</v>
      </c>
      <c r="G64" s="42">
        <v>100</v>
      </c>
      <c r="H64" s="51">
        <f t="shared" si="12"/>
        <v>1620060.8</v>
      </c>
      <c r="I64" s="51">
        <f t="shared" si="11"/>
        <v>0</v>
      </c>
      <c r="J64" s="51">
        <f t="shared" si="4"/>
        <v>478.03505458837418</v>
      </c>
      <c r="K64" s="51">
        <f t="shared" si="13"/>
        <v>511.89563735886128</v>
      </c>
      <c r="L64" s="51">
        <f t="shared" si="14"/>
        <v>1211703.7399405276</v>
      </c>
      <c r="M64" s="51"/>
      <c r="N64" s="51">
        <f t="shared" si="1"/>
        <v>1211703.7399405276</v>
      </c>
      <c r="O64" s="34"/>
    </row>
    <row r="65" spans="1:15" s="32" customFormat="1" x14ac:dyDescent="0.25">
      <c r="A65" s="36"/>
      <c r="B65" s="52" t="s">
        <v>36</v>
      </c>
      <c r="C65" s="36">
        <v>4</v>
      </c>
      <c r="D65" s="56">
        <v>85.867999999999981</v>
      </c>
      <c r="E65" s="84">
        <v>5202</v>
      </c>
      <c r="F65" s="165">
        <v>3414812.3</v>
      </c>
      <c r="G65" s="42">
        <v>100</v>
      </c>
      <c r="H65" s="51">
        <f t="shared" si="12"/>
        <v>3414812.3</v>
      </c>
      <c r="I65" s="51">
        <f t="shared" si="11"/>
        <v>0</v>
      </c>
      <c r="J65" s="51">
        <f t="shared" si="4"/>
        <v>656.44219530949636</v>
      </c>
      <c r="K65" s="51">
        <f t="shared" si="13"/>
        <v>333.4884966377391</v>
      </c>
      <c r="L65" s="51">
        <f t="shared" si="14"/>
        <v>1412699.7627959864</v>
      </c>
      <c r="M65" s="51"/>
      <c r="N65" s="51">
        <f t="shared" si="1"/>
        <v>1412699.7627959864</v>
      </c>
      <c r="O65" s="34"/>
    </row>
    <row r="66" spans="1:15" s="32" customFormat="1" x14ac:dyDescent="0.25">
      <c r="A66" s="36"/>
      <c r="B66" s="52" t="s">
        <v>37</v>
      </c>
      <c r="C66" s="36">
        <v>4</v>
      </c>
      <c r="D66" s="56">
        <v>12.793399999999998</v>
      </c>
      <c r="E66" s="84">
        <v>1831</v>
      </c>
      <c r="F66" s="165">
        <v>1669367.4</v>
      </c>
      <c r="G66" s="42">
        <v>100</v>
      </c>
      <c r="H66" s="51">
        <f t="shared" si="12"/>
        <v>1669367.4</v>
      </c>
      <c r="I66" s="51">
        <f t="shared" si="11"/>
        <v>0</v>
      </c>
      <c r="J66" s="51">
        <f t="shared" si="4"/>
        <v>911.7244128891316</v>
      </c>
      <c r="K66" s="51">
        <f t="shared" si="13"/>
        <v>78.20627905810386</v>
      </c>
      <c r="L66" s="51">
        <f t="shared" si="14"/>
        <v>385550.83220392227</v>
      </c>
      <c r="M66" s="51"/>
      <c r="N66" s="51">
        <f t="shared" si="1"/>
        <v>385550.83220392227</v>
      </c>
      <c r="O66" s="34"/>
    </row>
    <row r="67" spans="1:15" s="32" customFormat="1" x14ac:dyDescent="0.25">
      <c r="A67" s="36"/>
      <c r="B67" s="52" t="s">
        <v>38</v>
      </c>
      <c r="C67" s="36">
        <v>4</v>
      </c>
      <c r="D67" s="56">
        <v>66.075299999999999</v>
      </c>
      <c r="E67" s="84">
        <v>5897</v>
      </c>
      <c r="F67" s="165">
        <v>8143825.4000000004</v>
      </c>
      <c r="G67" s="42">
        <v>100</v>
      </c>
      <c r="H67" s="51">
        <f t="shared" si="12"/>
        <v>8143825.4000000004</v>
      </c>
      <c r="I67" s="51">
        <f t="shared" si="11"/>
        <v>0</v>
      </c>
      <c r="J67" s="51">
        <f t="shared" si="4"/>
        <v>1381.0115991181958</v>
      </c>
      <c r="K67" s="51">
        <f t="shared" si="13"/>
        <v>-391.08090717096036</v>
      </c>
      <c r="L67" s="51">
        <f t="shared" si="14"/>
        <v>1031435.3044006327</v>
      </c>
      <c r="M67" s="51"/>
      <c r="N67" s="51">
        <f t="shared" si="1"/>
        <v>1031435.3044006327</v>
      </c>
      <c r="O67" s="34"/>
    </row>
    <row r="68" spans="1:15" s="32" customFormat="1" x14ac:dyDescent="0.25">
      <c r="A68" s="36"/>
      <c r="B68" s="52" t="s">
        <v>39</v>
      </c>
      <c r="C68" s="36">
        <v>4</v>
      </c>
      <c r="D68" s="56">
        <v>4.5788000000000002</v>
      </c>
      <c r="E68" s="84">
        <v>1479</v>
      </c>
      <c r="F68" s="165">
        <v>1271498.7</v>
      </c>
      <c r="G68" s="42">
        <v>100</v>
      </c>
      <c r="H68" s="51">
        <f t="shared" si="12"/>
        <v>1271498.7</v>
      </c>
      <c r="I68" s="51">
        <f t="shared" si="11"/>
        <v>0</v>
      </c>
      <c r="J68" s="51">
        <f t="shared" si="4"/>
        <v>859.7016227180527</v>
      </c>
      <c r="K68" s="51">
        <f t="shared" si="13"/>
        <v>130.22906922918276</v>
      </c>
      <c r="L68" s="51">
        <f t="shared" si="14"/>
        <v>370630.29825290776</v>
      </c>
      <c r="M68" s="51"/>
      <c r="N68" s="51">
        <f t="shared" si="1"/>
        <v>370630.29825290776</v>
      </c>
      <c r="O68" s="34"/>
    </row>
    <row r="69" spans="1:15" s="32" customFormat="1" x14ac:dyDescent="0.25">
      <c r="A69" s="36"/>
      <c r="B69" s="52" t="s">
        <v>40</v>
      </c>
      <c r="C69" s="36">
        <v>4</v>
      </c>
      <c r="D69" s="56">
        <v>17.041400000000003</v>
      </c>
      <c r="E69" s="84">
        <v>340</v>
      </c>
      <c r="F69" s="165">
        <v>73493.600000000006</v>
      </c>
      <c r="G69" s="42">
        <v>100</v>
      </c>
      <c r="H69" s="51">
        <f t="shared" si="12"/>
        <v>73493.600000000006</v>
      </c>
      <c r="I69" s="51">
        <f t="shared" si="11"/>
        <v>0</v>
      </c>
      <c r="J69" s="51">
        <f t="shared" si="4"/>
        <v>216.15764705882356</v>
      </c>
      <c r="K69" s="51">
        <f t="shared" si="13"/>
        <v>773.77304488841196</v>
      </c>
      <c r="L69" s="51">
        <f t="shared" si="14"/>
        <v>1037904.8165038966</v>
      </c>
      <c r="M69" s="51"/>
      <c r="N69" s="51">
        <f t="shared" si="1"/>
        <v>1037904.8165038966</v>
      </c>
      <c r="O69" s="34"/>
    </row>
    <row r="70" spans="1:15" s="32" customFormat="1" x14ac:dyDescent="0.25">
      <c r="A70" s="36"/>
      <c r="B70" s="52" t="s">
        <v>41</v>
      </c>
      <c r="C70" s="36">
        <v>4</v>
      </c>
      <c r="D70" s="56">
        <v>34.765100000000004</v>
      </c>
      <c r="E70" s="84">
        <v>3435</v>
      </c>
      <c r="F70" s="165">
        <v>1324082.3</v>
      </c>
      <c r="G70" s="42">
        <v>100</v>
      </c>
      <c r="H70" s="51">
        <f t="shared" si="12"/>
        <v>1324082.3</v>
      </c>
      <c r="I70" s="51">
        <f t="shared" si="11"/>
        <v>0</v>
      </c>
      <c r="J70" s="51">
        <f t="shared" si="4"/>
        <v>385.46791848617175</v>
      </c>
      <c r="K70" s="51">
        <f t="shared" si="13"/>
        <v>604.46277346106376</v>
      </c>
      <c r="L70" s="51">
        <f t="shared" si="14"/>
        <v>1313013.0435122026</v>
      </c>
      <c r="M70" s="51"/>
      <c r="N70" s="51">
        <f t="shared" si="1"/>
        <v>1313013.0435122026</v>
      </c>
      <c r="O70" s="34"/>
    </row>
    <row r="71" spans="1:15" s="32" customFormat="1" x14ac:dyDescent="0.25">
      <c r="A71" s="36"/>
      <c r="B71" s="52" t="s">
        <v>42</v>
      </c>
      <c r="C71" s="36">
        <v>4</v>
      </c>
      <c r="D71" s="56">
        <v>16.301500000000001</v>
      </c>
      <c r="E71" s="84">
        <v>2553</v>
      </c>
      <c r="F71" s="165">
        <v>2942567.7</v>
      </c>
      <c r="G71" s="42">
        <v>100</v>
      </c>
      <c r="H71" s="51">
        <f t="shared" si="12"/>
        <v>2942567.7</v>
      </c>
      <c r="I71" s="51">
        <f t="shared" si="11"/>
        <v>0</v>
      </c>
      <c r="J71" s="51">
        <f t="shared" si="4"/>
        <v>1152.5921269095184</v>
      </c>
      <c r="K71" s="51">
        <f t="shared" si="13"/>
        <v>-162.6614349622829</v>
      </c>
      <c r="L71" s="51">
        <f t="shared" si="14"/>
        <v>400911.10616929806</v>
      </c>
      <c r="M71" s="51"/>
      <c r="N71" s="51">
        <f t="shared" si="1"/>
        <v>400911.10616929806</v>
      </c>
      <c r="O71" s="34"/>
    </row>
    <row r="72" spans="1:15" s="32" customFormat="1" x14ac:dyDescent="0.25">
      <c r="A72" s="36"/>
      <c r="B72" s="52" t="s">
        <v>43</v>
      </c>
      <c r="C72" s="36">
        <v>4</v>
      </c>
      <c r="D72" s="56">
        <v>24.058299999999999</v>
      </c>
      <c r="E72" s="84">
        <v>2827</v>
      </c>
      <c r="F72" s="165">
        <v>1113079.7</v>
      </c>
      <c r="G72" s="42">
        <v>100</v>
      </c>
      <c r="H72" s="51">
        <f t="shared" si="12"/>
        <v>1113079.7</v>
      </c>
      <c r="I72" s="51">
        <f t="shared" si="11"/>
        <v>0</v>
      </c>
      <c r="J72" s="51">
        <f t="shared" si="4"/>
        <v>393.73176512203747</v>
      </c>
      <c r="K72" s="51">
        <f t="shared" si="13"/>
        <v>596.19892682519799</v>
      </c>
      <c r="L72" s="51">
        <f t="shared" si="14"/>
        <v>1182301.8320229526</v>
      </c>
      <c r="M72" s="51"/>
      <c r="N72" s="51">
        <f t="shared" si="1"/>
        <v>1182301.8320229526</v>
      </c>
      <c r="O72" s="34"/>
    </row>
    <row r="73" spans="1:15" s="32" customFormat="1" x14ac:dyDescent="0.25">
      <c r="A73" s="36"/>
      <c r="B73" s="52" t="s">
        <v>44</v>
      </c>
      <c r="C73" s="36">
        <v>4</v>
      </c>
      <c r="D73" s="56">
        <v>43.497700000000002</v>
      </c>
      <c r="E73" s="84">
        <v>3393</v>
      </c>
      <c r="F73" s="165">
        <v>706514.2</v>
      </c>
      <c r="G73" s="42">
        <v>100</v>
      </c>
      <c r="H73" s="51">
        <f t="shared" si="12"/>
        <v>706514.2</v>
      </c>
      <c r="I73" s="51">
        <f t="shared" si="11"/>
        <v>0</v>
      </c>
      <c r="J73" s="51">
        <f t="shared" si="4"/>
        <v>208.22699675803122</v>
      </c>
      <c r="K73" s="51">
        <f t="shared" si="13"/>
        <v>781.70369518920427</v>
      </c>
      <c r="L73" s="51">
        <f t="shared" si="14"/>
        <v>1552677.4181099846</v>
      </c>
      <c r="M73" s="51"/>
      <c r="N73" s="51">
        <f t="shared" si="1"/>
        <v>1552677.4181099846</v>
      </c>
      <c r="O73" s="34"/>
    </row>
    <row r="74" spans="1:15" s="32" customFormat="1" x14ac:dyDescent="0.25">
      <c r="A74" s="36"/>
      <c r="B74" s="52" t="s">
        <v>45</v>
      </c>
      <c r="C74" s="36">
        <v>4</v>
      </c>
      <c r="D74" s="56">
        <v>21.498699999999999</v>
      </c>
      <c r="E74" s="84">
        <v>1103</v>
      </c>
      <c r="F74" s="165">
        <v>394352.3</v>
      </c>
      <c r="G74" s="42">
        <v>100</v>
      </c>
      <c r="H74" s="51">
        <f t="shared" si="12"/>
        <v>394352.3</v>
      </c>
      <c r="I74" s="51">
        <f t="shared" si="11"/>
        <v>0</v>
      </c>
      <c r="J74" s="51">
        <f t="shared" si="4"/>
        <v>357.52701722574795</v>
      </c>
      <c r="K74" s="51">
        <f t="shared" si="13"/>
        <v>632.4036747214875</v>
      </c>
      <c r="L74" s="51">
        <f t="shared" si="14"/>
        <v>986388.43052806554</v>
      </c>
      <c r="M74" s="51"/>
      <c r="N74" s="51">
        <f t="shared" si="1"/>
        <v>986388.43052806554</v>
      </c>
      <c r="O74" s="34"/>
    </row>
    <row r="75" spans="1:15" s="32" customFormat="1" x14ac:dyDescent="0.25">
      <c r="A75" s="36"/>
      <c r="B75" s="52" t="s">
        <v>732</v>
      </c>
      <c r="C75" s="36">
        <v>4</v>
      </c>
      <c r="D75" s="56">
        <v>57.078299999999999</v>
      </c>
      <c r="E75" s="84">
        <v>3208</v>
      </c>
      <c r="F75" s="165">
        <v>2811852.1</v>
      </c>
      <c r="G75" s="42">
        <v>100</v>
      </c>
      <c r="H75" s="51">
        <f t="shared" si="12"/>
        <v>2811852.1</v>
      </c>
      <c r="I75" s="51">
        <f t="shared" si="11"/>
        <v>0</v>
      </c>
      <c r="J75" s="51">
        <f t="shared" si="4"/>
        <v>876.51250000000005</v>
      </c>
      <c r="K75" s="51">
        <f t="shared" si="13"/>
        <v>113.41819194723541</v>
      </c>
      <c r="L75" s="51">
        <f t="shared" si="14"/>
        <v>775700.57333088643</v>
      </c>
      <c r="M75" s="51"/>
      <c r="N75" s="51">
        <f t="shared" si="1"/>
        <v>775700.57333088643</v>
      </c>
      <c r="O75" s="34"/>
    </row>
    <row r="76" spans="1:15" s="32" customFormat="1" x14ac:dyDescent="0.25">
      <c r="A76" s="36"/>
      <c r="B76" s="52" t="s">
        <v>46</v>
      </c>
      <c r="C76" s="36">
        <v>4</v>
      </c>
      <c r="D76" s="56">
        <v>44.555800000000005</v>
      </c>
      <c r="E76" s="84">
        <v>796</v>
      </c>
      <c r="F76" s="165">
        <v>599683.1</v>
      </c>
      <c r="G76" s="42">
        <v>100</v>
      </c>
      <c r="H76" s="51">
        <f t="shared" si="12"/>
        <v>599683.1</v>
      </c>
      <c r="I76" s="51">
        <f t="shared" si="11"/>
        <v>0</v>
      </c>
      <c r="J76" s="51">
        <f t="shared" si="4"/>
        <v>753.37072864321601</v>
      </c>
      <c r="K76" s="51">
        <f t="shared" si="13"/>
        <v>236.55996330401945</v>
      </c>
      <c r="L76" s="51">
        <f t="shared" si="14"/>
        <v>555510.49940791226</v>
      </c>
      <c r="M76" s="51"/>
      <c r="N76" s="51">
        <f t="shared" si="1"/>
        <v>555510.49940791226</v>
      </c>
      <c r="O76" s="34"/>
    </row>
    <row r="77" spans="1:15" s="32" customFormat="1" x14ac:dyDescent="0.25">
      <c r="A77" s="36"/>
      <c r="B77" s="52" t="s">
        <v>47</v>
      </c>
      <c r="C77" s="36">
        <v>4</v>
      </c>
      <c r="D77" s="56">
        <v>27.263699999999996</v>
      </c>
      <c r="E77" s="84">
        <v>5076</v>
      </c>
      <c r="F77" s="165">
        <v>4088417.6</v>
      </c>
      <c r="G77" s="42">
        <v>100</v>
      </c>
      <c r="H77" s="51">
        <f t="shared" si="12"/>
        <v>4088417.6</v>
      </c>
      <c r="I77" s="51">
        <f t="shared" si="11"/>
        <v>0</v>
      </c>
      <c r="J77" s="51">
        <f t="shared" si="4"/>
        <v>805.44081954294722</v>
      </c>
      <c r="K77" s="51">
        <f t="shared" si="13"/>
        <v>184.48987240428823</v>
      </c>
      <c r="L77" s="51">
        <f t="shared" si="14"/>
        <v>999609.4446651265</v>
      </c>
      <c r="M77" s="51"/>
      <c r="N77" s="51">
        <f t="shared" si="1"/>
        <v>999609.4446651265</v>
      </c>
      <c r="O77" s="34"/>
    </row>
    <row r="78" spans="1:15" s="32" customFormat="1" x14ac:dyDescent="0.25">
      <c r="A78" s="36"/>
      <c r="B78" s="52"/>
      <c r="C78" s="36"/>
      <c r="D78" s="56">
        <v>0</v>
      </c>
      <c r="E78" s="86"/>
      <c r="F78" s="43"/>
      <c r="G78" s="42"/>
      <c r="H78" s="43"/>
      <c r="I78" s="43"/>
      <c r="J78" s="43"/>
      <c r="K78" s="51"/>
      <c r="L78" s="51"/>
      <c r="M78" s="51"/>
      <c r="N78" s="51"/>
      <c r="O78" s="34"/>
    </row>
    <row r="79" spans="1:15" s="32" customFormat="1" x14ac:dyDescent="0.25">
      <c r="A79" s="31" t="s">
        <v>48</v>
      </c>
      <c r="B79" s="44" t="s">
        <v>2</v>
      </c>
      <c r="C79" s="45"/>
      <c r="D79" s="3">
        <v>294.53949999999998</v>
      </c>
      <c r="E79" s="87">
        <f>E80</f>
        <v>26325</v>
      </c>
      <c r="F79" s="38">
        <f t="shared" ref="F79" si="15">F81</f>
        <v>0</v>
      </c>
      <c r="G79" s="38"/>
      <c r="H79" s="38">
        <f>H81</f>
        <v>2927134.125</v>
      </c>
      <c r="I79" s="38">
        <f>I81</f>
        <v>-2927134.125</v>
      </c>
      <c r="J79" s="38"/>
      <c r="K79" s="51"/>
      <c r="L79" s="51"/>
      <c r="M79" s="47">
        <f>M81</f>
        <v>14580025.212714052</v>
      </c>
      <c r="N79" s="38">
        <f t="shared" si="1"/>
        <v>14580025.212714052</v>
      </c>
      <c r="O79" s="34"/>
    </row>
    <row r="80" spans="1:15" s="32" customFormat="1" x14ac:dyDescent="0.25">
      <c r="A80" s="31" t="s">
        <v>48</v>
      </c>
      <c r="B80" s="44" t="s">
        <v>3</v>
      </c>
      <c r="C80" s="45"/>
      <c r="D80" s="3">
        <v>294.53949999999998</v>
      </c>
      <c r="E80" s="87">
        <f>SUM(E82:E88)</f>
        <v>26325</v>
      </c>
      <c r="F80" s="38">
        <f t="shared" ref="F80" si="16">SUM(F82:F88)</f>
        <v>15904289.300000001</v>
      </c>
      <c r="G80" s="38"/>
      <c r="H80" s="38">
        <f>SUM(H82:H88)</f>
        <v>10050021.050000001</v>
      </c>
      <c r="I80" s="38">
        <f>SUM(I82:I88)</f>
        <v>5854268.25</v>
      </c>
      <c r="J80" s="38"/>
      <c r="K80" s="51"/>
      <c r="L80" s="38">
        <f>SUM(L82:L88)</f>
        <v>9751811.9007466007</v>
      </c>
      <c r="M80" s="51"/>
      <c r="N80" s="38">
        <f t="shared" si="1"/>
        <v>9751811.9007466007</v>
      </c>
      <c r="O80" s="34"/>
    </row>
    <row r="81" spans="1:15" s="32" customFormat="1" x14ac:dyDescent="0.25">
      <c r="A81" s="36"/>
      <c r="B81" s="52" t="s">
        <v>26</v>
      </c>
      <c r="C81" s="36">
        <v>2</v>
      </c>
      <c r="D81" s="56">
        <v>0</v>
      </c>
      <c r="E81" s="86"/>
      <c r="F81" s="51"/>
      <c r="G81" s="42">
        <v>25</v>
      </c>
      <c r="H81" s="51">
        <f>F83*G81/100</f>
        <v>2927134.125</v>
      </c>
      <c r="I81" s="51">
        <f t="shared" ref="I81:I88" si="17">F81-H81</f>
        <v>-2927134.125</v>
      </c>
      <c r="J81" s="51"/>
      <c r="K81" s="51"/>
      <c r="L81" s="51"/>
      <c r="M81" s="51">
        <f>($L$7*$L$8*E79/$L$10)+($L$7*$L$9*D79/$L$11)</f>
        <v>14580025.212714052</v>
      </c>
      <c r="N81" s="51">
        <f t="shared" si="1"/>
        <v>14580025.212714052</v>
      </c>
      <c r="O81" s="34"/>
    </row>
    <row r="82" spans="1:15" s="32" customFormat="1" x14ac:dyDescent="0.25">
      <c r="A82" s="36"/>
      <c r="B82" s="52" t="s">
        <v>49</v>
      </c>
      <c r="C82" s="36">
        <v>4</v>
      </c>
      <c r="D82" s="56">
        <v>73.437700000000007</v>
      </c>
      <c r="E82" s="84">
        <v>4994</v>
      </c>
      <c r="F82" s="166">
        <v>1209008.3</v>
      </c>
      <c r="G82" s="42">
        <v>100</v>
      </c>
      <c r="H82" s="51">
        <f t="shared" ref="H82:H88" si="18">F82*G82/100</f>
        <v>1209008.3</v>
      </c>
      <c r="I82" s="51">
        <f t="shared" si="17"/>
        <v>0</v>
      </c>
      <c r="J82" s="51">
        <f t="shared" si="4"/>
        <v>242.09217060472568</v>
      </c>
      <c r="K82" s="51">
        <f t="shared" ref="K82:K88" si="19">$J$11*$J$19-J82</f>
        <v>747.83852134250981</v>
      </c>
      <c r="L82" s="51">
        <f t="shared" ref="L82:L88" si="20">IF(K82&gt;0,$J$7*$J$8*(K82/$K$19),0)+$J$7*$J$9*(E82/$E$19)+$J$7*$J$10*(D82/$D$19)</f>
        <v>1836535.0873531508</v>
      </c>
      <c r="M82" s="51"/>
      <c r="N82" s="51">
        <f t="shared" si="1"/>
        <v>1836535.0873531508</v>
      </c>
      <c r="O82" s="34"/>
    </row>
    <row r="83" spans="1:15" s="32" customFormat="1" x14ac:dyDescent="0.25">
      <c r="A83" s="36"/>
      <c r="B83" s="52" t="s">
        <v>871</v>
      </c>
      <c r="C83" s="36">
        <v>3</v>
      </c>
      <c r="D83" s="56">
        <v>28.994</v>
      </c>
      <c r="E83" s="84">
        <v>10501</v>
      </c>
      <c r="F83" s="166">
        <v>11708536.5</v>
      </c>
      <c r="G83" s="42">
        <v>50</v>
      </c>
      <c r="H83" s="51">
        <f t="shared" si="18"/>
        <v>5854268.25</v>
      </c>
      <c r="I83" s="51">
        <f t="shared" si="17"/>
        <v>5854268.25</v>
      </c>
      <c r="J83" s="51">
        <f t="shared" si="4"/>
        <v>1114.9925245214743</v>
      </c>
      <c r="K83" s="51">
        <f t="shared" si="19"/>
        <v>-125.06183257423879</v>
      </c>
      <c r="L83" s="51">
        <f t="shared" si="20"/>
        <v>1507896.3695832421</v>
      </c>
      <c r="M83" s="51"/>
      <c r="N83" s="51">
        <f t="shared" ref="N83:N146" si="21">L83+M83</f>
        <v>1507896.3695832421</v>
      </c>
      <c r="O83" s="34"/>
    </row>
    <row r="84" spans="1:15" s="32" customFormat="1" x14ac:dyDescent="0.25">
      <c r="A84" s="36"/>
      <c r="B84" s="52" t="s">
        <v>733</v>
      </c>
      <c r="C84" s="36">
        <v>4</v>
      </c>
      <c r="D84" s="56">
        <v>59.187299999999993</v>
      </c>
      <c r="E84" s="84">
        <v>3386</v>
      </c>
      <c r="F84" s="166">
        <v>656615.19999999995</v>
      </c>
      <c r="G84" s="42">
        <v>100</v>
      </c>
      <c r="H84" s="51">
        <f t="shared" si="18"/>
        <v>656615.19999999995</v>
      </c>
      <c r="I84" s="51">
        <f t="shared" si="17"/>
        <v>0</v>
      </c>
      <c r="J84" s="51">
        <f t="shared" si="4"/>
        <v>193.92061429415239</v>
      </c>
      <c r="K84" s="51">
        <f t="shared" si="19"/>
        <v>796.01007765308304</v>
      </c>
      <c r="L84" s="51">
        <f t="shared" si="20"/>
        <v>1627110.1949172376</v>
      </c>
      <c r="M84" s="51"/>
      <c r="N84" s="51">
        <f t="shared" si="21"/>
        <v>1627110.1949172376</v>
      </c>
      <c r="O84" s="34"/>
    </row>
    <row r="85" spans="1:15" s="32" customFormat="1" x14ac:dyDescent="0.25">
      <c r="A85" s="36"/>
      <c r="B85" s="52" t="s">
        <v>50</v>
      </c>
      <c r="C85" s="36">
        <v>4</v>
      </c>
      <c r="D85" s="56">
        <v>17.118400000000001</v>
      </c>
      <c r="E85" s="84">
        <v>1678</v>
      </c>
      <c r="F85" s="166">
        <v>336928.7</v>
      </c>
      <c r="G85" s="42">
        <v>100</v>
      </c>
      <c r="H85" s="51">
        <f t="shared" si="18"/>
        <v>336928.7</v>
      </c>
      <c r="I85" s="51">
        <f t="shared" si="17"/>
        <v>0</v>
      </c>
      <c r="J85" s="51">
        <f t="shared" si="4"/>
        <v>200.79183551847439</v>
      </c>
      <c r="K85" s="51">
        <f t="shared" si="19"/>
        <v>789.13885642876107</v>
      </c>
      <c r="L85" s="51">
        <f t="shared" si="20"/>
        <v>1235076.8640777061</v>
      </c>
      <c r="M85" s="51"/>
      <c r="N85" s="51">
        <f t="shared" si="21"/>
        <v>1235076.8640777061</v>
      </c>
      <c r="O85" s="34"/>
    </row>
    <row r="86" spans="1:15" s="32" customFormat="1" x14ac:dyDescent="0.25">
      <c r="A86" s="36"/>
      <c r="B86" s="52" t="s">
        <v>51</v>
      </c>
      <c r="C86" s="36">
        <v>4</v>
      </c>
      <c r="D86" s="56">
        <v>14.530099999999999</v>
      </c>
      <c r="E86" s="84">
        <v>802</v>
      </c>
      <c r="F86" s="166">
        <v>284622.3</v>
      </c>
      <c r="G86" s="42">
        <v>100</v>
      </c>
      <c r="H86" s="51">
        <f t="shared" si="18"/>
        <v>284622.3</v>
      </c>
      <c r="I86" s="51">
        <f t="shared" si="17"/>
        <v>0</v>
      </c>
      <c r="J86" s="51">
        <f t="shared" si="4"/>
        <v>354.89064837905238</v>
      </c>
      <c r="K86" s="51">
        <f t="shared" si="19"/>
        <v>635.04004356818314</v>
      </c>
      <c r="L86" s="51">
        <f t="shared" si="20"/>
        <v>923572.40728792502</v>
      </c>
      <c r="M86" s="51"/>
      <c r="N86" s="51">
        <f t="shared" si="21"/>
        <v>923572.40728792502</v>
      </c>
      <c r="O86" s="34"/>
    </row>
    <row r="87" spans="1:15" s="32" customFormat="1" x14ac:dyDescent="0.25">
      <c r="A87" s="36"/>
      <c r="B87" s="52" t="s">
        <v>52</v>
      </c>
      <c r="C87" s="36">
        <v>4</v>
      </c>
      <c r="D87" s="56">
        <v>44.297600000000003</v>
      </c>
      <c r="E87" s="84">
        <v>1031</v>
      </c>
      <c r="F87" s="166">
        <v>316573.3</v>
      </c>
      <c r="G87" s="42">
        <v>100</v>
      </c>
      <c r="H87" s="51">
        <f t="shared" si="18"/>
        <v>316573.3</v>
      </c>
      <c r="I87" s="51">
        <f t="shared" si="17"/>
        <v>0</v>
      </c>
      <c r="J87" s="51">
        <f t="shared" si="4"/>
        <v>307.05460717749759</v>
      </c>
      <c r="K87" s="51">
        <f t="shared" si="19"/>
        <v>682.87608476973787</v>
      </c>
      <c r="L87" s="51">
        <f t="shared" si="20"/>
        <v>1121955.5566894696</v>
      </c>
      <c r="M87" s="51"/>
      <c r="N87" s="51">
        <f t="shared" si="21"/>
        <v>1121955.5566894696</v>
      </c>
      <c r="O87" s="34"/>
    </row>
    <row r="88" spans="1:15" s="32" customFormat="1" x14ac:dyDescent="0.25">
      <c r="A88" s="36"/>
      <c r="B88" s="52" t="s">
        <v>53</v>
      </c>
      <c r="C88" s="36">
        <v>4</v>
      </c>
      <c r="D88" s="56">
        <v>56.974399999999996</v>
      </c>
      <c r="E88" s="84">
        <v>3933</v>
      </c>
      <c r="F88" s="166">
        <v>1392005</v>
      </c>
      <c r="G88" s="42">
        <v>100</v>
      </c>
      <c r="H88" s="51">
        <f t="shared" si="18"/>
        <v>1392005</v>
      </c>
      <c r="I88" s="51">
        <f t="shared" si="17"/>
        <v>0</v>
      </c>
      <c r="J88" s="51">
        <f t="shared" ref="J88:J151" si="22">F88/E88</f>
        <v>353.92957030256804</v>
      </c>
      <c r="K88" s="51">
        <f t="shared" si="19"/>
        <v>636.00112164466736</v>
      </c>
      <c r="L88" s="51">
        <f t="shared" si="20"/>
        <v>1499665.4208378703</v>
      </c>
      <c r="M88" s="51"/>
      <c r="N88" s="51">
        <f t="shared" si="21"/>
        <v>1499665.4208378703</v>
      </c>
      <c r="O88" s="34"/>
    </row>
    <row r="89" spans="1:15" s="32" customFormat="1" x14ac:dyDescent="0.25">
      <c r="A89" s="36"/>
      <c r="B89" s="52"/>
      <c r="C89" s="36"/>
      <c r="D89" s="56">
        <v>0</v>
      </c>
      <c r="E89" s="86"/>
      <c r="F89" s="43"/>
      <c r="G89" s="42"/>
      <c r="H89" s="43"/>
      <c r="I89" s="33"/>
      <c r="J89" s="33"/>
      <c r="K89" s="51"/>
      <c r="L89" s="51"/>
      <c r="M89" s="51"/>
      <c r="N89" s="51"/>
      <c r="O89" s="34"/>
    </row>
    <row r="90" spans="1:15" s="32" customFormat="1" x14ac:dyDescent="0.25">
      <c r="A90" s="31" t="s">
        <v>54</v>
      </c>
      <c r="B90" s="44" t="s">
        <v>2</v>
      </c>
      <c r="C90" s="45"/>
      <c r="D90" s="3">
        <v>814.44230000000016</v>
      </c>
      <c r="E90" s="87">
        <f>E91</f>
        <v>70921</v>
      </c>
      <c r="F90" s="38">
        <f t="shared" ref="F90" si="23">F92</f>
        <v>0</v>
      </c>
      <c r="G90" s="38"/>
      <c r="H90" s="38">
        <f>H92</f>
        <v>5519835.125</v>
      </c>
      <c r="I90" s="38">
        <f>I92</f>
        <v>-5519835.125</v>
      </c>
      <c r="J90" s="38"/>
      <c r="K90" s="51"/>
      <c r="L90" s="51"/>
      <c r="M90" s="47">
        <f>M92</f>
        <v>39665585.682992995</v>
      </c>
      <c r="N90" s="38">
        <f t="shared" si="21"/>
        <v>39665585.682992995</v>
      </c>
      <c r="O90" s="34"/>
    </row>
    <row r="91" spans="1:15" s="32" customFormat="1" x14ac:dyDescent="0.25">
      <c r="A91" s="31" t="s">
        <v>54</v>
      </c>
      <c r="B91" s="44" t="s">
        <v>3</v>
      </c>
      <c r="C91" s="45"/>
      <c r="D91" s="3">
        <v>814.44230000000016</v>
      </c>
      <c r="E91" s="87">
        <f>SUM(E93:E120)</f>
        <v>70921</v>
      </c>
      <c r="F91" s="38">
        <f t="shared" ref="F91" si="24">SUM(F93:F120)</f>
        <v>48990983.500000007</v>
      </c>
      <c r="G91" s="38"/>
      <c r="H91" s="38">
        <f>SUM(H93:H120)</f>
        <v>37951313.250000015</v>
      </c>
      <c r="I91" s="38">
        <f>SUM(I93:I120)</f>
        <v>11039670.25</v>
      </c>
      <c r="J91" s="38"/>
      <c r="K91" s="51"/>
      <c r="L91" s="38">
        <f>SUM(L93:L120)</f>
        <v>32340798.763781458</v>
      </c>
      <c r="M91" s="51"/>
      <c r="N91" s="38">
        <f t="shared" si="21"/>
        <v>32340798.763781458</v>
      </c>
      <c r="O91" s="34"/>
    </row>
    <row r="92" spans="1:15" s="32" customFormat="1" x14ac:dyDescent="0.25">
      <c r="A92" s="36"/>
      <c r="B92" s="52" t="s">
        <v>26</v>
      </c>
      <c r="C92" s="36">
        <v>2</v>
      </c>
      <c r="D92" s="56">
        <v>0</v>
      </c>
      <c r="E92" s="86"/>
      <c r="F92" s="51"/>
      <c r="G92" s="42">
        <v>25</v>
      </c>
      <c r="H92" s="51">
        <f>F98*G92/100</f>
        <v>5519835.125</v>
      </c>
      <c r="I92" s="51">
        <f t="shared" ref="I92:I120" si="25">F92-H92</f>
        <v>-5519835.125</v>
      </c>
      <c r="J92" s="51"/>
      <c r="K92" s="51"/>
      <c r="L92" s="51"/>
      <c r="M92" s="51">
        <f>($L$7*$L$8*E90/$L$10)+($L$7*$L$9*D90/$L$11)</f>
        <v>39665585.682992995</v>
      </c>
      <c r="N92" s="51">
        <f t="shared" si="21"/>
        <v>39665585.682992995</v>
      </c>
      <c r="O92" s="34"/>
    </row>
    <row r="93" spans="1:15" s="32" customFormat="1" x14ac:dyDescent="0.25">
      <c r="A93" s="36"/>
      <c r="B93" s="52" t="s">
        <v>734</v>
      </c>
      <c r="C93" s="36">
        <v>4</v>
      </c>
      <c r="D93" s="56">
        <v>27.557100000000002</v>
      </c>
      <c r="E93" s="84">
        <v>2243</v>
      </c>
      <c r="F93" s="167">
        <v>558266.6</v>
      </c>
      <c r="G93" s="42">
        <v>100</v>
      </c>
      <c r="H93" s="51">
        <f t="shared" ref="H93:H120" si="26">F93*G93/100</f>
        <v>558266.6</v>
      </c>
      <c r="I93" s="51">
        <f t="shared" si="25"/>
        <v>0</v>
      </c>
      <c r="J93" s="51">
        <f t="shared" si="22"/>
        <v>248.89282211324118</v>
      </c>
      <c r="K93" s="51">
        <f t="shared" ref="K93:K120" si="27">$J$11*$J$19-J93</f>
        <v>741.03786983399425</v>
      </c>
      <c r="L93" s="51">
        <f t="shared" ref="L93:L120" si="28">IF(K93&gt;0,$J$7*$J$8*(K93/$K$19),0)+$J$7*$J$9*(E93/$E$19)+$J$7*$J$10*(D93/$D$19)</f>
        <v>1291360.5501922423</v>
      </c>
      <c r="M93" s="51"/>
      <c r="N93" s="51">
        <f t="shared" si="21"/>
        <v>1291360.5501922423</v>
      </c>
      <c r="O93" s="34"/>
    </row>
    <row r="94" spans="1:15" s="32" customFormat="1" x14ac:dyDescent="0.25">
      <c r="A94" s="36"/>
      <c r="B94" s="52" t="s">
        <v>55</v>
      </c>
      <c r="C94" s="36">
        <v>4</v>
      </c>
      <c r="D94" s="56">
        <v>15.863399999999999</v>
      </c>
      <c r="E94" s="84">
        <v>639</v>
      </c>
      <c r="F94" s="167">
        <v>226934</v>
      </c>
      <c r="G94" s="42">
        <v>100</v>
      </c>
      <c r="H94" s="51">
        <f t="shared" si="26"/>
        <v>226934</v>
      </c>
      <c r="I94" s="51">
        <f t="shared" si="25"/>
        <v>0</v>
      </c>
      <c r="J94" s="51">
        <f t="shared" si="22"/>
        <v>355.13928012519563</v>
      </c>
      <c r="K94" s="51">
        <f t="shared" si="27"/>
        <v>634.79141182203989</v>
      </c>
      <c r="L94" s="51">
        <f t="shared" si="28"/>
        <v>906481.07809315214</v>
      </c>
      <c r="M94" s="51"/>
      <c r="N94" s="51">
        <f t="shared" si="21"/>
        <v>906481.07809315214</v>
      </c>
      <c r="O94" s="34"/>
    </row>
    <row r="95" spans="1:15" s="32" customFormat="1" x14ac:dyDescent="0.25">
      <c r="A95" s="36"/>
      <c r="B95" s="52" t="s">
        <v>735</v>
      </c>
      <c r="C95" s="36">
        <v>4</v>
      </c>
      <c r="D95" s="56">
        <v>26.978499999999997</v>
      </c>
      <c r="E95" s="84">
        <v>2149</v>
      </c>
      <c r="F95" s="167">
        <v>1196429.6000000001</v>
      </c>
      <c r="G95" s="42">
        <v>100</v>
      </c>
      <c r="H95" s="51">
        <f t="shared" si="26"/>
        <v>1196429.6000000001</v>
      </c>
      <c r="I95" s="51">
        <f t="shared" si="25"/>
        <v>0</v>
      </c>
      <c r="J95" s="51">
        <f t="shared" si="22"/>
        <v>556.737831549558</v>
      </c>
      <c r="K95" s="51">
        <f t="shared" si="27"/>
        <v>433.19286039767746</v>
      </c>
      <c r="L95" s="51">
        <f t="shared" si="28"/>
        <v>906931.20832167333</v>
      </c>
      <c r="M95" s="51"/>
      <c r="N95" s="51">
        <f t="shared" si="21"/>
        <v>906931.20832167333</v>
      </c>
      <c r="O95" s="34"/>
    </row>
    <row r="96" spans="1:15" s="32" customFormat="1" x14ac:dyDescent="0.25">
      <c r="A96" s="36"/>
      <c r="B96" s="52" t="s">
        <v>736</v>
      </c>
      <c r="C96" s="36">
        <v>4</v>
      </c>
      <c r="D96" s="56">
        <v>25.1053</v>
      </c>
      <c r="E96" s="84">
        <v>1869</v>
      </c>
      <c r="F96" s="167">
        <v>4318590.9000000004</v>
      </c>
      <c r="G96" s="42">
        <v>100</v>
      </c>
      <c r="H96" s="51">
        <f t="shared" si="26"/>
        <v>4318590.9000000004</v>
      </c>
      <c r="I96" s="51">
        <f t="shared" si="25"/>
        <v>0</v>
      </c>
      <c r="J96" s="51">
        <f t="shared" si="22"/>
        <v>2310.6425361155702</v>
      </c>
      <c r="K96" s="51">
        <f t="shared" si="27"/>
        <v>-1320.7118441683347</v>
      </c>
      <c r="L96" s="51">
        <f t="shared" si="28"/>
        <v>342343.21916978183</v>
      </c>
      <c r="M96" s="51"/>
      <c r="N96" s="51">
        <f t="shared" si="21"/>
        <v>342343.21916978183</v>
      </c>
      <c r="O96" s="34"/>
    </row>
    <row r="97" spans="1:15" s="32" customFormat="1" x14ac:dyDescent="0.25">
      <c r="A97" s="36"/>
      <c r="B97" s="52" t="s">
        <v>56</v>
      </c>
      <c r="C97" s="36">
        <v>4</v>
      </c>
      <c r="D97" s="56">
        <v>19.769200000000001</v>
      </c>
      <c r="E97" s="84">
        <v>1146</v>
      </c>
      <c r="F97" s="167">
        <v>428685.4</v>
      </c>
      <c r="G97" s="42">
        <v>100</v>
      </c>
      <c r="H97" s="51">
        <f t="shared" si="26"/>
        <v>428685.4</v>
      </c>
      <c r="I97" s="51">
        <f t="shared" si="25"/>
        <v>0</v>
      </c>
      <c r="J97" s="51">
        <f t="shared" si="22"/>
        <v>374.07102966841188</v>
      </c>
      <c r="K97" s="51">
        <f t="shared" si="27"/>
        <v>615.85966227882363</v>
      </c>
      <c r="L97" s="51">
        <f t="shared" si="28"/>
        <v>965838.3296927599</v>
      </c>
      <c r="M97" s="51"/>
      <c r="N97" s="51">
        <f t="shared" si="21"/>
        <v>965838.3296927599</v>
      </c>
      <c r="O97" s="34"/>
    </row>
    <row r="98" spans="1:15" s="32" customFormat="1" x14ac:dyDescent="0.25">
      <c r="A98" s="36"/>
      <c r="B98" s="52" t="s">
        <v>872</v>
      </c>
      <c r="C98" s="36">
        <v>3</v>
      </c>
      <c r="D98" s="55">
        <v>8.8294999999999995</v>
      </c>
      <c r="E98" s="84">
        <v>8075</v>
      </c>
      <c r="F98" s="167">
        <v>22079340.5</v>
      </c>
      <c r="G98" s="42">
        <v>50</v>
      </c>
      <c r="H98" s="51">
        <f t="shared" si="26"/>
        <v>11039670.25</v>
      </c>
      <c r="I98" s="51">
        <f t="shared" si="25"/>
        <v>11039670.25</v>
      </c>
      <c r="J98" s="51">
        <f t="shared" si="22"/>
        <v>2734.283653250774</v>
      </c>
      <c r="K98" s="51">
        <f t="shared" si="27"/>
        <v>-1744.3529613035385</v>
      </c>
      <c r="L98" s="51">
        <f t="shared" si="28"/>
        <v>1109596.032105465</v>
      </c>
      <c r="M98" s="51"/>
      <c r="N98" s="51">
        <f t="shared" si="21"/>
        <v>1109596.032105465</v>
      </c>
      <c r="O98" s="34"/>
    </row>
    <row r="99" spans="1:15" s="32" customFormat="1" x14ac:dyDescent="0.25">
      <c r="A99" s="36"/>
      <c r="B99" s="52" t="s">
        <v>28</v>
      </c>
      <c r="C99" s="36">
        <v>4</v>
      </c>
      <c r="D99" s="56">
        <v>13.193199999999997</v>
      </c>
      <c r="E99" s="84">
        <v>792</v>
      </c>
      <c r="F99" s="167">
        <v>175295.7</v>
      </c>
      <c r="G99" s="42">
        <v>100</v>
      </c>
      <c r="H99" s="51">
        <f t="shared" si="26"/>
        <v>175295.7</v>
      </c>
      <c r="I99" s="51">
        <f t="shared" si="25"/>
        <v>0</v>
      </c>
      <c r="J99" s="51">
        <f t="shared" si="22"/>
        <v>221.33295454545456</v>
      </c>
      <c r="K99" s="51">
        <f t="shared" si="27"/>
        <v>768.59773740178093</v>
      </c>
      <c r="L99" s="51">
        <f t="shared" si="28"/>
        <v>1077695.3091586088</v>
      </c>
      <c r="M99" s="51"/>
      <c r="N99" s="51">
        <f t="shared" si="21"/>
        <v>1077695.3091586088</v>
      </c>
      <c r="O99" s="34"/>
    </row>
    <row r="100" spans="1:15" s="32" customFormat="1" x14ac:dyDescent="0.25">
      <c r="A100" s="36"/>
      <c r="B100" s="52" t="s">
        <v>737</v>
      </c>
      <c r="C100" s="36">
        <v>4</v>
      </c>
      <c r="D100" s="56">
        <v>48.523900000000005</v>
      </c>
      <c r="E100" s="84">
        <v>3940</v>
      </c>
      <c r="F100" s="167">
        <v>664190.1</v>
      </c>
      <c r="G100" s="42">
        <v>100</v>
      </c>
      <c r="H100" s="51">
        <f t="shared" si="26"/>
        <v>664190.1</v>
      </c>
      <c r="I100" s="51">
        <f t="shared" si="25"/>
        <v>0</v>
      </c>
      <c r="J100" s="51">
        <f t="shared" si="22"/>
        <v>168.57616751269035</v>
      </c>
      <c r="K100" s="51">
        <f t="shared" si="27"/>
        <v>821.35452443454506</v>
      </c>
      <c r="L100" s="51">
        <f t="shared" si="28"/>
        <v>1691886.4847585242</v>
      </c>
      <c r="M100" s="51"/>
      <c r="N100" s="51">
        <f t="shared" si="21"/>
        <v>1691886.4847585242</v>
      </c>
      <c r="O100" s="34"/>
    </row>
    <row r="101" spans="1:15" s="32" customFormat="1" x14ac:dyDescent="0.25">
      <c r="A101" s="36"/>
      <c r="B101" s="52" t="s">
        <v>57</v>
      </c>
      <c r="C101" s="36">
        <v>4</v>
      </c>
      <c r="D101" s="56">
        <v>23.2666</v>
      </c>
      <c r="E101" s="84">
        <v>1821</v>
      </c>
      <c r="F101" s="167">
        <v>357422.7</v>
      </c>
      <c r="G101" s="42">
        <v>100</v>
      </c>
      <c r="H101" s="51">
        <f t="shared" si="26"/>
        <v>357422.7</v>
      </c>
      <c r="I101" s="51">
        <f t="shared" si="25"/>
        <v>0</v>
      </c>
      <c r="J101" s="51">
        <f t="shared" si="22"/>
        <v>196.27825370675453</v>
      </c>
      <c r="K101" s="51">
        <f t="shared" si="27"/>
        <v>793.65243824048093</v>
      </c>
      <c r="L101" s="51">
        <f t="shared" si="28"/>
        <v>1282367.9203282532</v>
      </c>
      <c r="M101" s="51"/>
      <c r="N101" s="51">
        <f t="shared" si="21"/>
        <v>1282367.9203282532</v>
      </c>
      <c r="O101" s="34"/>
    </row>
    <row r="102" spans="1:15" s="32" customFormat="1" x14ac:dyDescent="0.25">
      <c r="A102" s="36"/>
      <c r="B102" s="52" t="s">
        <v>58</v>
      </c>
      <c r="C102" s="36">
        <v>4</v>
      </c>
      <c r="D102" s="56">
        <v>50.768900000000002</v>
      </c>
      <c r="E102" s="84">
        <v>3395</v>
      </c>
      <c r="F102" s="167">
        <v>581634.30000000005</v>
      </c>
      <c r="G102" s="42">
        <v>100</v>
      </c>
      <c r="H102" s="51">
        <f t="shared" si="26"/>
        <v>581634.30000000005</v>
      </c>
      <c r="I102" s="51">
        <f t="shared" si="25"/>
        <v>0</v>
      </c>
      <c r="J102" s="51">
        <f t="shared" si="22"/>
        <v>171.32085419734906</v>
      </c>
      <c r="K102" s="51">
        <f t="shared" si="27"/>
        <v>818.60983774988642</v>
      </c>
      <c r="L102" s="51">
        <f t="shared" si="28"/>
        <v>1624235.9744872188</v>
      </c>
      <c r="M102" s="51"/>
      <c r="N102" s="51">
        <f t="shared" si="21"/>
        <v>1624235.9744872188</v>
      </c>
      <c r="O102" s="34"/>
    </row>
    <row r="103" spans="1:15" s="32" customFormat="1" x14ac:dyDescent="0.25">
      <c r="A103" s="36"/>
      <c r="B103" s="52" t="s">
        <v>59</v>
      </c>
      <c r="C103" s="36">
        <v>4</v>
      </c>
      <c r="D103" s="56">
        <v>39.664400000000001</v>
      </c>
      <c r="E103" s="84">
        <v>2882</v>
      </c>
      <c r="F103" s="167">
        <v>1106828.1000000001</v>
      </c>
      <c r="G103" s="42">
        <v>100</v>
      </c>
      <c r="H103" s="51">
        <f t="shared" si="26"/>
        <v>1106828.1000000001</v>
      </c>
      <c r="I103" s="51">
        <f t="shared" si="25"/>
        <v>0</v>
      </c>
      <c r="J103" s="51">
        <f t="shared" si="22"/>
        <v>384.04861207494798</v>
      </c>
      <c r="K103" s="51">
        <f t="shared" si="27"/>
        <v>605.88207987228748</v>
      </c>
      <c r="L103" s="51">
        <f t="shared" si="28"/>
        <v>1259140.1610833695</v>
      </c>
      <c r="M103" s="51"/>
      <c r="N103" s="51">
        <f t="shared" si="21"/>
        <v>1259140.1610833695</v>
      </c>
      <c r="O103" s="34"/>
    </row>
    <row r="104" spans="1:15" s="32" customFormat="1" x14ac:dyDescent="0.25">
      <c r="A104" s="36"/>
      <c r="B104" s="52" t="s">
        <v>60</v>
      </c>
      <c r="C104" s="36">
        <v>4</v>
      </c>
      <c r="D104" s="56">
        <v>52.508599999999994</v>
      </c>
      <c r="E104" s="84">
        <v>7398</v>
      </c>
      <c r="F104" s="167">
        <v>2284112.2999999998</v>
      </c>
      <c r="G104" s="42">
        <v>100</v>
      </c>
      <c r="H104" s="51">
        <f t="shared" si="26"/>
        <v>2284112.2999999998</v>
      </c>
      <c r="I104" s="51">
        <f t="shared" si="25"/>
        <v>0</v>
      </c>
      <c r="J104" s="51">
        <f t="shared" si="22"/>
        <v>308.74726953230601</v>
      </c>
      <c r="K104" s="51">
        <f t="shared" si="27"/>
        <v>681.18342241492951</v>
      </c>
      <c r="L104" s="51">
        <f t="shared" si="28"/>
        <v>1999452.2073945776</v>
      </c>
      <c r="M104" s="51"/>
      <c r="N104" s="51">
        <f t="shared" si="21"/>
        <v>1999452.2073945776</v>
      </c>
      <c r="O104" s="34"/>
    </row>
    <row r="105" spans="1:15" s="32" customFormat="1" x14ac:dyDescent="0.25">
      <c r="A105" s="36"/>
      <c r="B105" s="52" t="s">
        <v>61</v>
      </c>
      <c r="C105" s="36">
        <v>4</v>
      </c>
      <c r="D105" s="56">
        <v>24.664800000000003</v>
      </c>
      <c r="E105" s="84">
        <v>1447</v>
      </c>
      <c r="F105" s="167">
        <v>1546705.8</v>
      </c>
      <c r="G105" s="42">
        <v>100</v>
      </c>
      <c r="H105" s="51">
        <f t="shared" si="26"/>
        <v>1546705.8</v>
      </c>
      <c r="I105" s="51">
        <f t="shared" si="25"/>
        <v>0</v>
      </c>
      <c r="J105" s="51">
        <f t="shared" si="22"/>
        <v>1068.9051831375259</v>
      </c>
      <c r="K105" s="51">
        <f t="shared" si="27"/>
        <v>-78.974491190290451</v>
      </c>
      <c r="L105" s="51">
        <f t="shared" si="28"/>
        <v>284433.27913611435</v>
      </c>
      <c r="M105" s="51"/>
      <c r="N105" s="51">
        <f t="shared" si="21"/>
        <v>284433.27913611435</v>
      </c>
      <c r="O105" s="34"/>
    </row>
    <row r="106" spans="1:15" s="32" customFormat="1" x14ac:dyDescent="0.25">
      <c r="A106" s="36"/>
      <c r="B106" s="52" t="s">
        <v>62</v>
      </c>
      <c r="C106" s="36">
        <v>4</v>
      </c>
      <c r="D106" s="56">
        <v>58.643199999999993</v>
      </c>
      <c r="E106" s="84">
        <v>2157</v>
      </c>
      <c r="F106" s="167">
        <v>480853.1</v>
      </c>
      <c r="G106" s="42">
        <v>100</v>
      </c>
      <c r="H106" s="51">
        <f t="shared" si="26"/>
        <v>480853.1</v>
      </c>
      <c r="I106" s="51">
        <f t="shared" si="25"/>
        <v>0</v>
      </c>
      <c r="J106" s="51">
        <f t="shared" si="22"/>
        <v>222.92679647658784</v>
      </c>
      <c r="K106" s="51">
        <f t="shared" si="27"/>
        <v>767.00389547064765</v>
      </c>
      <c r="L106" s="51">
        <f t="shared" si="28"/>
        <v>1426358.5559032392</v>
      </c>
      <c r="M106" s="51"/>
      <c r="N106" s="51">
        <f t="shared" si="21"/>
        <v>1426358.5559032392</v>
      </c>
      <c r="O106" s="34"/>
    </row>
    <row r="107" spans="1:15" s="32" customFormat="1" x14ac:dyDescent="0.25">
      <c r="A107" s="36"/>
      <c r="B107" s="52" t="s">
        <v>63</v>
      </c>
      <c r="C107" s="36">
        <v>4</v>
      </c>
      <c r="D107" s="56">
        <v>46.1038</v>
      </c>
      <c r="E107" s="84">
        <v>3947</v>
      </c>
      <c r="F107" s="167">
        <v>1342786.6</v>
      </c>
      <c r="G107" s="42">
        <v>100</v>
      </c>
      <c r="H107" s="51">
        <f t="shared" si="26"/>
        <v>1342786.6</v>
      </c>
      <c r="I107" s="51">
        <f t="shared" si="25"/>
        <v>0</v>
      </c>
      <c r="J107" s="51">
        <f t="shared" si="22"/>
        <v>340.20435774005574</v>
      </c>
      <c r="K107" s="51">
        <f t="shared" si="27"/>
        <v>649.72633420717966</v>
      </c>
      <c r="L107" s="51">
        <f t="shared" si="28"/>
        <v>1477705.1895672041</v>
      </c>
      <c r="M107" s="51"/>
      <c r="N107" s="51">
        <f t="shared" si="21"/>
        <v>1477705.1895672041</v>
      </c>
      <c r="O107" s="34"/>
    </row>
    <row r="108" spans="1:15" s="32" customFormat="1" x14ac:dyDescent="0.25">
      <c r="A108" s="36"/>
      <c r="B108" s="52" t="s">
        <v>64</v>
      </c>
      <c r="C108" s="36">
        <v>4</v>
      </c>
      <c r="D108" s="56">
        <v>22.825799999999997</v>
      </c>
      <c r="E108" s="84">
        <v>1506</v>
      </c>
      <c r="F108" s="167">
        <v>571299.1</v>
      </c>
      <c r="G108" s="42">
        <v>100</v>
      </c>
      <c r="H108" s="51">
        <f t="shared" si="26"/>
        <v>571299.1</v>
      </c>
      <c r="I108" s="51">
        <f t="shared" si="25"/>
        <v>0</v>
      </c>
      <c r="J108" s="51">
        <f t="shared" si="22"/>
        <v>379.34867197875167</v>
      </c>
      <c r="K108" s="51">
        <f t="shared" si="27"/>
        <v>610.58201996848379</v>
      </c>
      <c r="L108" s="51">
        <f t="shared" si="28"/>
        <v>1018842.7810766449</v>
      </c>
      <c r="M108" s="51"/>
      <c r="N108" s="51">
        <f t="shared" si="21"/>
        <v>1018842.7810766449</v>
      </c>
      <c r="O108" s="34"/>
    </row>
    <row r="109" spans="1:15" s="32" customFormat="1" x14ac:dyDescent="0.25">
      <c r="A109" s="36"/>
      <c r="B109" s="52" t="s">
        <v>65</v>
      </c>
      <c r="C109" s="36">
        <v>4</v>
      </c>
      <c r="D109" s="56">
        <v>20.625700000000002</v>
      </c>
      <c r="E109" s="84">
        <v>906</v>
      </c>
      <c r="F109" s="167">
        <v>407699.8</v>
      </c>
      <c r="G109" s="42">
        <v>100</v>
      </c>
      <c r="H109" s="51">
        <f t="shared" si="26"/>
        <v>407699.8</v>
      </c>
      <c r="I109" s="51">
        <f t="shared" si="25"/>
        <v>0</v>
      </c>
      <c r="J109" s="51">
        <f t="shared" si="22"/>
        <v>449.99977924944812</v>
      </c>
      <c r="K109" s="51">
        <f t="shared" si="27"/>
        <v>539.93091269778733</v>
      </c>
      <c r="L109" s="51">
        <f t="shared" si="28"/>
        <v>845812.11006756127</v>
      </c>
      <c r="M109" s="51"/>
      <c r="N109" s="51">
        <f t="shared" si="21"/>
        <v>845812.11006756127</v>
      </c>
      <c r="O109" s="34"/>
    </row>
    <row r="110" spans="1:15" s="32" customFormat="1" x14ac:dyDescent="0.25">
      <c r="A110" s="36"/>
      <c r="B110" s="52" t="s">
        <v>66</v>
      </c>
      <c r="C110" s="36">
        <v>4</v>
      </c>
      <c r="D110" s="56">
        <v>55.96</v>
      </c>
      <c r="E110" s="84">
        <v>4256</v>
      </c>
      <c r="F110" s="167">
        <v>1787239.5</v>
      </c>
      <c r="G110" s="42">
        <v>100</v>
      </c>
      <c r="H110" s="51">
        <f t="shared" si="26"/>
        <v>1787239.5</v>
      </c>
      <c r="I110" s="51">
        <f t="shared" si="25"/>
        <v>0</v>
      </c>
      <c r="J110" s="51">
        <f t="shared" si="22"/>
        <v>419.93409304511277</v>
      </c>
      <c r="K110" s="51">
        <f t="shared" si="27"/>
        <v>569.99659890212274</v>
      </c>
      <c r="L110" s="51">
        <f t="shared" si="28"/>
        <v>1459700.6748621643</v>
      </c>
      <c r="M110" s="51"/>
      <c r="N110" s="51">
        <f t="shared" si="21"/>
        <v>1459700.6748621643</v>
      </c>
      <c r="O110" s="34"/>
    </row>
    <row r="111" spans="1:15" s="32" customFormat="1" x14ac:dyDescent="0.25">
      <c r="A111" s="36"/>
      <c r="B111" s="52" t="s">
        <v>67</v>
      </c>
      <c r="C111" s="36">
        <v>4</v>
      </c>
      <c r="D111" s="56">
        <v>11.875299999999999</v>
      </c>
      <c r="E111" s="84">
        <v>4784</v>
      </c>
      <c r="F111" s="167">
        <v>4545058.5999999996</v>
      </c>
      <c r="G111" s="42">
        <v>100</v>
      </c>
      <c r="H111" s="51">
        <f t="shared" si="26"/>
        <v>4545058.5999999996</v>
      </c>
      <c r="I111" s="51">
        <f t="shared" si="25"/>
        <v>0</v>
      </c>
      <c r="J111" s="51">
        <f t="shared" si="22"/>
        <v>950.05405518394639</v>
      </c>
      <c r="K111" s="51">
        <f t="shared" si="27"/>
        <v>39.876636763289071</v>
      </c>
      <c r="L111" s="51">
        <f t="shared" si="28"/>
        <v>729910.40445436991</v>
      </c>
      <c r="M111" s="51"/>
      <c r="N111" s="51">
        <f t="shared" si="21"/>
        <v>729910.40445436991</v>
      </c>
      <c r="O111" s="34"/>
    </row>
    <row r="112" spans="1:15" s="32" customFormat="1" x14ac:dyDescent="0.25">
      <c r="A112" s="36"/>
      <c r="B112" s="52" t="s">
        <v>68</v>
      </c>
      <c r="C112" s="36">
        <v>4</v>
      </c>
      <c r="D112" s="56">
        <v>31.241099999999999</v>
      </c>
      <c r="E112" s="84">
        <v>1409</v>
      </c>
      <c r="F112" s="167">
        <v>468665.1</v>
      </c>
      <c r="G112" s="42">
        <v>100</v>
      </c>
      <c r="H112" s="51">
        <f t="shared" si="26"/>
        <v>468665.1</v>
      </c>
      <c r="I112" s="51">
        <f t="shared" si="25"/>
        <v>0</v>
      </c>
      <c r="J112" s="51">
        <f t="shared" si="22"/>
        <v>332.62249822569197</v>
      </c>
      <c r="K112" s="51">
        <f t="shared" si="27"/>
        <v>657.30819372154349</v>
      </c>
      <c r="L112" s="51">
        <f t="shared" si="28"/>
        <v>1093236.5154689932</v>
      </c>
      <c r="M112" s="51"/>
      <c r="N112" s="51">
        <f t="shared" si="21"/>
        <v>1093236.5154689932</v>
      </c>
      <c r="O112" s="34"/>
    </row>
    <row r="113" spans="1:15" s="32" customFormat="1" x14ac:dyDescent="0.25">
      <c r="A113" s="36"/>
      <c r="B113" s="52" t="s">
        <v>69</v>
      </c>
      <c r="C113" s="36">
        <v>4</v>
      </c>
      <c r="D113" s="56">
        <v>24.530700000000003</v>
      </c>
      <c r="E113" s="84">
        <v>1378</v>
      </c>
      <c r="F113" s="167">
        <v>442398.5</v>
      </c>
      <c r="G113" s="42">
        <v>100</v>
      </c>
      <c r="H113" s="51">
        <f t="shared" si="26"/>
        <v>442398.5</v>
      </c>
      <c r="I113" s="51">
        <f t="shared" si="25"/>
        <v>0</v>
      </c>
      <c r="J113" s="51">
        <f t="shared" si="22"/>
        <v>321.04390420899853</v>
      </c>
      <c r="K113" s="51">
        <f t="shared" si="27"/>
        <v>668.88678773823699</v>
      </c>
      <c r="L113" s="51">
        <f t="shared" si="28"/>
        <v>1078124.5992069624</v>
      </c>
      <c r="M113" s="51"/>
      <c r="N113" s="51">
        <f t="shared" si="21"/>
        <v>1078124.5992069624</v>
      </c>
      <c r="O113" s="34"/>
    </row>
    <row r="114" spans="1:15" s="32" customFormat="1" x14ac:dyDescent="0.25">
      <c r="A114" s="36"/>
      <c r="B114" s="52" t="s">
        <v>70</v>
      </c>
      <c r="C114" s="36">
        <v>4</v>
      </c>
      <c r="D114" s="56">
        <v>16.540599999999998</v>
      </c>
      <c r="E114" s="84">
        <v>660</v>
      </c>
      <c r="F114" s="167">
        <v>132770</v>
      </c>
      <c r="G114" s="42">
        <v>100</v>
      </c>
      <c r="H114" s="51">
        <f t="shared" si="26"/>
        <v>132770</v>
      </c>
      <c r="I114" s="51">
        <f t="shared" si="25"/>
        <v>0</v>
      </c>
      <c r="J114" s="51">
        <f t="shared" si="22"/>
        <v>201.16666666666666</v>
      </c>
      <c r="K114" s="51">
        <f t="shared" si="27"/>
        <v>788.76402528056883</v>
      </c>
      <c r="L114" s="51">
        <f t="shared" si="28"/>
        <v>1096727.1504788818</v>
      </c>
      <c r="M114" s="51"/>
      <c r="N114" s="51">
        <f t="shared" si="21"/>
        <v>1096727.1504788818</v>
      </c>
      <c r="O114" s="34"/>
    </row>
    <row r="115" spans="1:15" s="32" customFormat="1" x14ac:dyDescent="0.25">
      <c r="A115" s="36"/>
      <c r="B115" s="52" t="s">
        <v>857</v>
      </c>
      <c r="C115" s="36">
        <v>4</v>
      </c>
      <c r="D115" s="56">
        <v>24.329000000000001</v>
      </c>
      <c r="E115" s="84">
        <v>1646</v>
      </c>
      <c r="F115" s="167">
        <v>475483.9</v>
      </c>
      <c r="G115" s="42">
        <v>100</v>
      </c>
      <c r="H115" s="51">
        <f t="shared" si="26"/>
        <v>475483.9</v>
      </c>
      <c r="I115" s="51">
        <f t="shared" si="25"/>
        <v>0</v>
      </c>
      <c r="J115" s="51">
        <f t="shared" si="22"/>
        <v>288.87235722964766</v>
      </c>
      <c r="K115" s="51">
        <f t="shared" si="27"/>
        <v>701.05833471758774</v>
      </c>
      <c r="L115" s="51">
        <f t="shared" si="28"/>
        <v>1151756.9079951895</v>
      </c>
      <c r="M115" s="51"/>
      <c r="N115" s="51">
        <f t="shared" si="21"/>
        <v>1151756.9079951895</v>
      </c>
      <c r="O115" s="34"/>
    </row>
    <row r="116" spans="1:15" s="32" customFormat="1" x14ac:dyDescent="0.25">
      <c r="A116" s="36"/>
      <c r="B116" s="52" t="s">
        <v>738</v>
      </c>
      <c r="C116" s="36">
        <v>4</v>
      </c>
      <c r="D116" s="56">
        <v>26.3277</v>
      </c>
      <c r="E116" s="84">
        <v>2238</v>
      </c>
      <c r="F116" s="167">
        <v>494667.1</v>
      </c>
      <c r="G116" s="42">
        <v>100</v>
      </c>
      <c r="H116" s="51">
        <f t="shared" si="26"/>
        <v>494667.1</v>
      </c>
      <c r="I116" s="51">
        <f t="shared" si="25"/>
        <v>0</v>
      </c>
      <c r="J116" s="51">
        <f t="shared" si="22"/>
        <v>221.03087578194817</v>
      </c>
      <c r="K116" s="51">
        <f t="shared" si="27"/>
        <v>768.89981616528735</v>
      </c>
      <c r="L116" s="51">
        <f t="shared" si="28"/>
        <v>1319599.2583062269</v>
      </c>
      <c r="M116" s="51"/>
      <c r="N116" s="51">
        <f t="shared" si="21"/>
        <v>1319599.2583062269</v>
      </c>
      <c r="O116" s="34"/>
    </row>
    <row r="117" spans="1:15" s="32" customFormat="1" x14ac:dyDescent="0.25">
      <c r="A117" s="36"/>
      <c r="B117" s="52" t="s">
        <v>739</v>
      </c>
      <c r="C117" s="36">
        <v>4</v>
      </c>
      <c r="D117" s="56">
        <v>20.367199999999997</v>
      </c>
      <c r="E117" s="84">
        <v>972</v>
      </c>
      <c r="F117" s="167">
        <v>228749</v>
      </c>
      <c r="G117" s="42">
        <v>100</v>
      </c>
      <c r="H117" s="51">
        <f t="shared" si="26"/>
        <v>228749</v>
      </c>
      <c r="I117" s="51">
        <f t="shared" si="25"/>
        <v>0</v>
      </c>
      <c r="J117" s="51">
        <f t="shared" si="22"/>
        <v>235.33847736625515</v>
      </c>
      <c r="K117" s="51">
        <f t="shared" si="27"/>
        <v>754.59221458098034</v>
      </c>
      <c r="L117" s="51">
        <f t="shared" si="28"/>
        <v>1111481.5859501509</v>
      </c>
      <c r="M117" s="51"/>
      <c r="N117" s="51">
        <f t="shared" si="21"/>
        <v>1111481.5859501509</v>
      </c>
      <c r="O117" s="34"/>
    </row>
    <row r="118" spans="1:15" s="32" customFormat="1" x14ac:dyDescent="0.25">
      <c r="A118" s="36"/>
      <c r="B118" s="52" t="s">
        <v>71</v>
      </c>
      <c r="C118" s="36">
        <v>4</v>
      </c>
      <c r="D118" s="56">
        <v>25.795300000000001</v>
      </c>
      <c r="E118" s="84">
        <v>2767</v>
      </c>
      <c r="F118" s="167">
        <v>626416.1</v>
      </c>
      <c r="G118" s="42">
        <v>100</v>
      </c>
      <c r="H118" s="51">
        <f t="shared" si="26"/>
        <v>626416.1</v>
      </c>
      <c r="I118" s="51">
        <f t="shared" si="25"/>
        <v>0</v>
      </c>
      <c r="J118" s="51">
        <f t="shared" si="22"/>
        <v>226.38818214672929</v>
      </c>
      <c r="K118" s="51">
        <f t="shared" si="27"/>
        <v>763.5425098005062</v>
      </c>
      <c r="L118" s="51">
        <f t="shared" si="28"/>
        <v>1381735.8609879252</v>
      </c>
      <c r="M118" s="51"/>
      <c r="N118" s="51">
        <f t="shared" si="21"/>
        <v>1381735.8609879252</v>
      </c>
      <c r="O118" s="34"/>
    </row>
    <row r="119" spans="1:15" s="32" customFormat="1" x14ac:dyDescent="0.25">
      <c r="A119" s="36"/>
      <c r="B119" s="52" t="s">
        <v>72</v>
      </c>
      <c r="C119" s="36">
        <v>4</v>
      </c>
      <c r="D119" s="56">
        <v>27.845200000000002</v>
      </c>
      <c r="E119" s="84">
        <v>2577</v>
      </c>
      <c r="F119" s="167">
        <v>938111.7</v>
      </c>
      <c r="G119" s="42">
        <v>100</v>
      </c>
      <c r="H119" s="51">
        <f t="shared" si="26"/>
        <v>938111.7</v>
      </c>
      <c r="I119" s="51">
        <f t="shared" si="25"/>
        <v>0</v>
      </c>
      <c r="J119" s="51">
        <f t="shared" si="22"/>
        <v>364.03247962747378</v>
      </c>
      <c r="K119" s="51">
        <f t="shared" si="27"/>
        <v>625.89821231976168</v>
      </c>
      <c r="L119" s="51">
        <f t="shared" si="28"/>
        <v>1198677.3997595755</v>
      </c>
      <c r="M119" s="51"/>
      <c r="N119" s="51">
        <f t="shared" si="21"/>
        <v>1198677.3997595755</v>
      </c>
      <c r="O119" s="34"/>
    </row>
    <row r="120" spans="1:15" s="32" customFormat="1" x14ac:dyDescent="0.25">
      <c r="A120" s="36"/>
      <c r="B120" s="52" t="s">
        <v>73</v>
      </c>
      <c r="C120" s="36">
        <v>4</v>
      </c>
      <c r="D120" s="56">
        <v>24.738299999999999</v>
      </c>
      <c r="E120" s="84">
        <v>1922</v>
      </c>
      <c r="F120" s="167">
        <v>524349.4</v>
      </c>
      <c r="G120" s="42">
        <v>100</v>
      </c>
      <c r="H120" s="51">
        <f t="shared" si="26"/>
        <v>524349.4</v>
      </c>
      <c r="I120" s="51">
        <f t="shared" si="25"/>
        <v>0</v>
      </c>
      <c r="J120" s="51">
        <f t="shared" si="22"/>
        <v>272.81446409989593</v>
      </c>
      <c r="K120" s="51">
        <f t="shared" si="27"/>
        <v>717.11622784733959</v>
      </c>
      <c r="L120" s="51">
        <f t="shared" si="28"/>
        <v>1209368.0157746344</v>
      </c>
      <c r="M120" s="51"/>
      <c r="N120" s="51">
        <f t="shared" si="21"/>
        <v>1209368.0157746344</v>
      </c>
      <c r="O120" s="34"/>
    </row>
    <row r="121" spans="1:15" s="32" customFormat="1" x14ac:dyDescent="0.25">
      <c r="A121" s="36"/>
      <c r="B121" s="52"/>
      <c r="C121" s="36"/>
      <c r="D121" s="56">
        <v>0</v>
      </c>
      <c r="E121" s="86"/>
      <c r="F121" s="43"/>
      <c r="G121" s="42"/>
      <c r="H121" s="43"/>
      <c r="I121" s="33"/>
      <c r="J121" s="33"/>
      <c r="K121" s="51"/>
      <c r="L121" s="51"/>
      <c r="M121" s="51"/>
      <c r="N121" s="51"/>
      <c r="O121" s="34"/>
    </row>
    <row r="122" spans="1:15" s="32" customFormat="1" x14ac:dyDescent="0.25">
      <c r="A122" s="31" t="s">
        <v>74</v>
      </c>
      <c r="B122" s="44" t="s">
        <v>2</v>
      </c>
      <c r="C122" s="45"/>
      <c r="D122" s="3">
        <v>1545.2835</v>
      </c>
      <c r="E122" s="87">
        <f>E123</f>
        <v>113810</v>
      </c>
      <c r="F122" s="38">
        <f t="shared" ref="F122" si="29">F124</f>
        <v>0</v>
      </c>
      <c r="G122" s="38"/>
      <c r="H122" s="38">
        <f>H124</f>
        <v>21232323.850000001</v>
      </c>
      <c r="I122" s="38">
        <f>I124</f>
        <v>-21232323.850000001</v>
      </c>
      <c r="J122" s="38"/>
      <c r="K122" s="51"/>
      <c r="L122" s="51"/>
      <c r="M122" s="47">
        <f>M124</f>
        <v>68048964.3202364</v>
      </c>
      <c r="N122" s="38">
        <f t="shared" si="21"/>
        <v>68048964.3202364</v>
      </c>
      <c r="O122" s="34"/>
    </row>
    <row r="123" spans="1:15" s="32" customFormat="1" x14ac:dyDescent="0.25">
      <c r="A123" s="31" t="s">
        <v>74</v>
      </c>
      <c r="B123" s="44" t="s">
        <v>3</v>
      </c>
      <c r="C123" s="45"/>
      <c r="D123" s="3">
        <v>1545.2835</v>
      </c>
      <c r="E123" s="87">
        <f>SUM(E125:E161)</f>
        <v>113810</v>
      </c>
      <c r="F123" s="38">
        <f t="shared" ref="F123" si="30">SUM(F125:F161)</f>
        <v>127068862.30000001</v>
      </c>
      <c r="G123" s="38"/>
      <c r="H123" s="38">
        <f>SUM(H125:H161)</f>
        <v>84604214.600000009</v>
      </c>
      <c r="I123" s="38">
        <f>SUM(I125:I161)</f>
        <v>42464647.700000003</v>
      </c>
      <c r="J123" s="38"/>
      <c r="K123" s="51"/>
      <c r="L123" s="38">
        <f>SUM(L125:L161)</f>
        <v>44059159.906199239</v>
      </c>
      <c r="M123" s="51"/>
      <c r="N123" s="38">
        <f t="shared" si="21"/>
        <v>44059159.906199239</v>
      </c>
      <c r="O123" s="34"/>
    </row>
    <row r="124" spans="1:15" s="32" customFormat="1" x14ac:dyDescent="0.25">
      <c r="A124" s="36"/>
      <c r="B124" s="52" t="s">
        <v>26</v>
      </c>
      <c r="C124" s="36">
        <v>2</v>
      </c>
      <c r="D124" s="56">
        <v>0</v>
      </c>
      <c r="E124" s="86"/>
      <c r="F124" s="51"/>
      <c r="G124" s="42">
        <v>25</v>
      </c>
      <c r="H124" s="51">
        <f>F136*G124/100</f>
        <v>21232323.850000001</v>
      </c>
      <c r="I124" s="51">
        <f t="shared" ref="I124:I161" si="31">F124-H124</f>
        <v>-21232323.850000001</v>
      </c>
      <c r="J124" s="51"/>
      <c r="K124" s="51"/>
      <c r="L124" s="51"/>
      <c r="M124" s="51">
        <f>($L$7*$L$8*E122/$L$10)+($L$7*$L$9*D122/$L$11)</f>
        <v>68048964.3202364</v>
      </c>
      <c r="N124" s="51">
        <f t="shared" si="21"/>
        <v>68048964.3202364</v>
      </c>
      <c r="O124" s="34"/>
    </row>
    <row r="125" spans="1:15" s="32" customFormat="1" x14ac:dyDescent="0.25">
      <c r="A125" s="36"/>
      <c r="B125" s="52" t="s">
        <v>75</v>
      </c>
      <c r="C125" s="36">
        <v>4</v>
      </c>
      <c r="D125" s="56">
        <v>62.27</v>
      </c>
      <c r="E125" s="84">
        <v>1336</v>
      </c>
      <c r="F125" s="168">
        <v>1103714.8999999999</v>
      </c>
      <c r="G125" s="42">
        <v>100</v>
      </c>
      <c r="H125" s="51">
        <f t="shared" ref="H125:H161" si="32">F125*G125/100</f>
        <v>1103714.8999999999</v>
      </c>
      <c r="I125" s="51">
        <f t="shared" si="31"/>
        <v>0</v>
      </c>
      <c r="J125" s="51">
        <f t="shared" si="22"/>
        <v>826.13390718562869</v>
      </c>
      <c r="K125" s="51">
        <f t="shared" ref="K125:K161" si="33">$J$11*$J$19-J125</f>
        <v>163.79678476160677</v>
      </c>
      <c r="L125" s="51">
        <f t="shared" ref="L125:L161" si="34">IF(K125&gt;0,$J$7*$J$8*(K125/$K$19),0)+$J$7*$J$9*(E125/$E$19)+$J$7*$J$10*(D125/$D$19)</f>
        <v>605819.23312672437</v>
      </c>
      <c r="M125" s="51"/>
      <c r="N125" s="51">
        <f t="shared" si="21"/>
        <v>605819.23312672437</v>
      </c>
      <c r="O125" s="34"/>
    </row>
    <row r="126" spans="1:15" s="32" customFormat="1" x14ac:dyDescent="0.25">
      <c r="A126" s="36"/>
      <c r="B126" s="52" t="s">
        <v>76</v>
      </c>
      <c r="C126" s="36">
        <v>4</v>
      </c>
      <c r="D126" s="56">
        <v>60.540000000000006</v>
      </c>
      <c r="E126" s="84">
        <v>2442</v>
      </c>
      <c r="F126" s="168">
        <v>990644.9</v>
      </c>
      <c r="G126" s="42">
        <v>100</v>
      </c>
      <c r="H126" s="51">
        <f t="shared" si="32"/>
        <v>990644.9</v>
      </c>
      <c r="I126" s="51">
        <f t="shared" si="31"/>
        <v>0</v>
      </c>
      <c r="J126" s="51">
        <f t="shared" si="22"/>
        <v>405.66949221949221</v>
      </c>
      <c r="K126" s="51">
        <f t="shared" si="33"/>
        <v>584.26119972774325</v>
      </c>
      <c r="L126" s="51">
        <f t="shared" si="34"/>
        <v>1251909.5946601869</v>
      </c>
      <c r="M126" s="51"/>
      <c r="N126" s="51">
        <f t="shared" si="21"/>
        <v>1251909.5946601869</v>
      </c>
      <c r="O126" s="34"/>
    </row>
    <row r="127" spans="1:15" s="32" customFormat="1" x14ac:dyDescent="0.25">
      <c r="A127" s="36"/>
      <c r="B127" s="52" t="s">
        <v>77</v>
      </c>
      <c r="C127" s="36">
        <v>4</v>
      </c>
      <c r="D127" s="56">
        <v>34.874600000000001</v>
      </c>
      <c r="E127" s="84">
        <v>2309</v>
      </c>
      <c r="F127" s="168">
        <v>683512</v>
      </c>
      <c r="G127" s="42">
        <v>100</v>
      </c>
      <c r="H127" s="51">
        <f t="shared" si="32"/>
        <v>683512</v>
      </c>
      <c r="I127" s="51">
        <f t="shared" si="31"/>
        <v>0</v>
      </c>
      <c r="J127" s="51">
        <f t="shared" si="22"/>
        <v>296.02078822000868</v>
      </c>
      <c r="K127" s="51">
        <f t="shared" si="33"/>
        <v>693.90990372722672</v>
      </c>
      <c r="L127" s="51">
        <f t="shared" si="34"/>
        <v>1270693.4663709628</v>
      </c>
      <c r="M127" s="51"/>
      <c r="N127" s="51">
        <f t="shared" si="21"/>
        <v>1270693.4663709628</v>
      </c>
      <c r="O127" s="34"/>
    </row>
    <row r="128" spans="1:15" s="32" customFormat="1" x14ac:dyDescent="0.25">
      <c r="A128" s="36"/>
      <c r="B128" s="52" t="s">
        <v>78</v>
      </c>
      <c r="C128" s="36">
        <v>4</v>
      </c>
      <c r="D128" s="56">
        <v>31.383899999999997</v>
      </c>
      <c r="E128" s="84">
        <v>1503</v>
      </c>
      <c r="F128" s="168">
        <v>333828.09999999998</v>
      </c>
      <c r="G128" s="42">
        <v>100</v>
      </c>
      <c r="H128" s="51">
        <f t="shared" si="32"/>
        <v>333828.09999999998</v>
      </c>
      <c r="I128" s="51">
        <f t="shared" si="31"/>
        <v>0</v>
      </c>
      <c r="J128" s="51">
        <f t="shared" si="22"/>
        <v>222.10785096473717</v>
      </c>
      <c r="K128" s="51">
        <f t="shared" si="33"/>
        <v>767.82284098249829</v>
      </c>
      <c r="L128" s="51">
        <f t="shared" si="34"/>
        <v>1239039.1111326434</v>
      </c>
      <c r="M128" s="51"/>
      <c r="N128" s="51">
        <f t="shared" si="21"/>
        <v>1239039.1111326434</v>
      </c>
      <c r="O128" s="34"/>
    </row>
    <row r="129" spans="1:15" s="32" customFormat="1" x14ac:dyDescent="0.25">
      <c r="A129" s="36"/>
      <c r="B129" s="52" t="s">
        <v>740</v>
      </c>
      <c r="C129" s="36">
        <v>4</v>
      </c>
      <c r="D129" s="56">
        <v>25.623899999999999</v>
      </c>
      <c r="E129" s="84">
        <v>1275</v>
      </c>
      <c r="F129" s="168">
        <v>337962.2</v>
      </c>
      <c r="G129" s="42">
        <v>100</v>
      </c>
      <c r="H129" s="51">
        <f t="shared" si="32"/>
        <v>337962.2</v>
      </c>
      <c r="I129" s="51">
        <f t="shared" si="31"/>
        <v>0</v>
      </c>
      <c r="J129" s="51">
        <f t="shared" si="22"/>
        <v>265.06839215686273</v>
      </c>
      <c r="K129" s="51">
        <f t="shared" si="33"/>
        <v>724.86229979037273</v>
      </c>
      <c r="L129" s="51">
        <f t="shared" si="34"/>
        <v>1135674.2725176376</v>
      </c>
      <c r="M129" s="51"/>
      <c r="N129" s="51">
        <f t="shared" si="21"/>
        <v>1135674.2725176376</v>
      </c>
      <c r="O129" s="34"/>
    </row>
    <row r="130" spans="1:15" s="32" customFormat="1" x14ac:dyDescent="0.25">
      <c r="A130" s="36"/>
      <c r="B130" s="52" t="s">
        <v>741</v>
      </c>
      <c r="C130" s="36">
        <v>4</v>
      </c>
      <c r="D130" s="56">
        <v>39.855800000000002</v>
      </c>
      <c r="E130" s="84">
        <v>2055</v>
      </c>
      <c r="F130" s="168">
        <v>529995.9</v>
      </c>
      <c r="G130" s="42">
        <v>100</v>
      </c>
      <c r="H130" s="51">
        <f t="shared" si="32"/>
        <v>529995.9</v>
      </c>
      <c r="I130" s="51">
        <f t="shared" si="31"/>
        <v>0</v>
      </c>
      <c r="J130" s="51">
        <f t="shared" si="22"/>
        <v>257.90554744525548</v>
      </c>
      <c r="K130" s="51">
        <f t="shared" si="33"/>
        <v>732.02514450197998</v>
      </c>
      <c r="L130" s="51">
        <f t="shared" si="34"/>
        <v>1301072.8148651258</v>
      </c>
      <c r="M130" s="51"/>
      <c r="N130" s="51">
        <f t="shared" si="21"/>
        <v>1301072.8148651258</v>
      </c>
      <c r="O130" s="34"/>
    </row>
    <row r="131" spans="1:15" s="32" customFormat="1" x14ac:dyDescent="0.25">
      <c r="A131" s="36"/>
      <c r="B131" s="52" t="s">
        <v>742</v>
      </c>
      <c r="C131" s="36">
        <v>4</v>
      </c>
      <c r="D131" s="56">
        <v>24.169999999999998</v>
      </c>
      <c r="E131" s="84">
        <v>1479</v>
      </c>
      <c r="F131" s="168">
        <v>652947.4</v>
      </c>
      <c r="G131" s="42">
        <v>100</v>
      </c>
      <c r="H131" s="51">
        <f t="shared" si="32"/>
        <v>652947.4</v>
      </c>
      <c r="I131" s="51">
        <f t="shared" si="31"/>
        <v>0</v>
      </c>
      <c r="J131" s="51">
        <f t="shared" si="22"/>
        <v>441.47897227856663</v>
      </c>
      <c r="K131" s="51">
        <f t="shared" si="33"/>
        <v>548.45171966866883</v>
      </c>
      <c r="L131" s="51">
        <f t="shared" si="34"/>
        <v>945603.16893238784</v>
      </c>
      <c r="M131" s="51"/>
      <c r="N131" s="51">
        <f t="shared" si="21"/>
        <v>945603.16893238784</v>
      </c>
      <c r="O131" s="34"/>
    </row>
    <row r="132" spans="1:15" s="32" customFormat="1" x14ac:dyDescent="0.25">
      <c r="A132" s="36"/>
      <c r="B132" s="52" t="s">
        <v>79</v>
      </c>
      <c r="C132" s="36">
        <v>4</v>
      </c>
      <c r="D132" s="56">
        <v>31.63</v>
      </c>
      <c r="E132" s="84">
        <v>2391</v>
      </c>
      <c r="F132" s="168">
        <v>425685.7</v>
      </c>
      <c r="G132" s="42">
        <v>100</v>
      </c>
      <c r="H132" s="51">
        <f t="shared" si="32"/>
        <v>425685.7</v>
      </c>
      <c r="I132" s="51">
        <f t="shared" si="31"/>
        <v>0</v>
      </c>
      <c r="J132" s="51">
        <f t="shared" si="22"/>
        <v>178.03667921371812</v>
      </c>
      <c r="K132" s="51">
        <f t="shared" si="33"/>
        <v>811.89401273351734</v>
      </c>
      <c r="L132" s="51">
        <f t="shared" si="34"/>
        <v>1411305.4627184167</v>
      </c>
      <c r="M132" s="51"/>
      <c r="N132" s="51">
        <f t="shared" si="21"/>
        <v>1411305.4627184167</v>
      </c>
      <c r="O132" s="34"/>
    </row>
    <row r="133" spans="1:15" s="32" customFormat="1" x14ac:dyDescent="0.25">
      <c r="A133" s="36"/>
      <c r="B133" s="52" t="s">
        <v>80</v>
      </c>
      <c r="C133" s="36">
        <v>4</v>
      </c>
      <c r="D133" s="56">
        <v>11.828699999999998</v>
      </c>
      <c r="E133" s="84">
        <v>684</v>
      </c>
      <c r="F133" s="168">
        <v>581936.80000000005</v>
      </c>
      <c r="G133" s="42">
        <v>100</v>
      </c>
      <c r="H133" s="51">
        <f t="shared" si="32"/>
        <v>581936.80000000005</v>
      </c>
      <c r="I133" s="51">
        <f t="shared" si="31"/>
        <v>0</v>
      </c>
      <c r="J133" s="51">
        <f t="shared" si="22"/>
        <v>850.78479532163749</v>
      </c>
      <c r="K133" s="51">
        <f t="shared" si="33"/>
        <v>139.14589662559797</v>
      </c>
      <c r="L133" s="51">
        <f t="shared" si="34"/>
        <v>302207.26386564062</v>
      </c>
      <c r="M133" s="51"/>
      <c r="N133" s="51">
        <f t="shared" si="21"/>
        <v>302207.26386564062</v>
      </c>
      <c r="O133" s="34"/>
    </row>
    <row r="134" spans="1:15" s="32" customFormat="1" x14ac:dyDescent="0.25">
      <c r="A134" s="36"/>
      <c r="B134" s="52" t="s">
        <v>81</v>
      </c>
      <c r="C134" s="36">
        <v>4</v>
      </c>
      <c r="D134" s="56">
        <v>33.254300000000001</v>
      </c>
      <c r="E134" s="84">
        <v>1892</v>
      </c>
      <c r="F134" s="168">
        <v>977587.3</v>
      </c>
      <c r="G134" s="42">
        <v>100</v>
      </c>
      <c r="H134" s="51">
        <f t="shared" si="32"/>
        <v>977587.3</v>
      </c>
      <c r="I134" s="51">
        <f t="shared" si="31"/>
        <v>0</v>
      </c>
      <c r="J134" s="51">
        <f t="shared" si="22"/>
        <v>516.69519027484148</v>
      </c>
      <c r="K134" s="51">
        <f t="shared" si="33"/>
        <v>473.23550167239398</v>
      </c>
      <c r="L134" s="51">
        <f t="shared" si="34"/>
        <v>944026.33611425699</v>
      </c>
      <c r="M134" s="51"/>
      <c r="N134" s="51">
        <f t="shared" si="21"/>
        <v>944026.33611425699</v>
      </c>
      <c r="O134" s="34"/>
    </row>
    <row r="135" spans="1:15" s="32" customFormat="1" x14ac:dyDescent="0.25">
      <c r="A135" s="36"/>
      <c r="B135" s="52" t="s">
        <v>82</v>
      </c>
      <c r="C135" s="36">
        <v>4</v>
      </c>
      <c r="D135" s="56">
        <v>34.46</v>
      </c>
      <c r="E135" s="84">
        <v>1966</v>
      </c>
      <c r="F135" s="168">
        <v>2610617.5</v>
      </c>
      <c r="G135" s="42">
        <v>100</v>
      </c>
      <c r="H135" s="51">
        <f t="shared" si="32"/>
        <v>2610617.5</v>
      </c>
      <c r="I135" s="51">
        <f t="shared" si="31"/>
        <v>0</v>
      </c>
      <c r="J135" s="51">
        <f t="shared" si="22"/>
        <v>1327.8827568667346</v>
      </c>
      <c r="K135" s="51">
        <f t="shared" si="33"/>
        <v>-337.95206491949909</v>
      </c>
      <c r="L135" s="51">
        <f t="shared" si="34"/>
        <v>389969.62169783155</v>
      </c>
      <c r="M135" s="51"/>
      <c r="N135" s="51">
        <f t="shared" si="21"/>
        <v>389969.62169783155</v>
      </c>
      <c r="O135" s="34"/>
    </row>
    <row r="136" spans="1:15" s="32" customFormat="1" x14ac:dyDescent="0.25">
      <c r="A136" s="36"/>
      <c r="B136" s="52" t="s">
        <v>879</v>
      </c>
      <c r="C136" s="36">
        <v>3</v>
      </c>
      <c r="D136" s="56">
        <v>34.15</v>
      </c>
      <c r="E136" s="84">
        <v>36696</v>
      </c>
      <c r="F136" s="168">
        <v>84929295.400000006</v>
      </c>
      <c r="G136" s="42">
        <v>50</v>
      </c>
      <c r="H136" s="51">
        <f t="shared" si="32"/>
        <v>42464647.700000003</v>
      </c>
      <c r="I136" s="51">
        <f t="shared" si="31"/>
        <v>42464647.700000003</v>
      </c>
      <c r="J136" s="51">
        <f t="shared" si="22"/>
        <v>2314.4019893176369</v>
      </c>
      <c r="K136" s="51">
        <f t="shared" si="33"/>
        <v>-1324.4712973704013</v>
      </c>
      <c r="L136" s="51">
        <f t="shared" si="34"/>
        <v>5020287.4215143938</v>
      </c>
      <c r="M136" s="51"/>
      <c r="N136" s="51">
        <f t="shared" si="21"/>
        <v>5020287.4215143938</v>
      </c>
      <c r="O136" s="34"/>
    </row>
    <row r="137" spans="1:15" s="32" customFormat="1" x14ac:dyDescent="0.25">
      <c r="A137" s="36"/>
      <c r="B137" s="52" t="s">
        <v>743</v>
      </c>
      <c r="C137" s="36">
        <v>4</v>
      </c>
      <c r="D137" s="56">
        <v>34.1</v>
      </c>
      <c r="E137" s="84">
        <v>1138</v>
      </c>
      <c r="F137" s="168">
        <v>252444.4</v>
      </c>
      <c r="G137" s="42">
        <v>100</v>
      </c>
      <c r="H137" s="51">
        <f t="shared" si="32"/>
        <v>252444.4</v>
      </c>
      <c r="I137" s="51">
        <f t="shared" si="31"/>
        <v>0</v>
      </c>
      <c r="J137" s="51">
        <f t="shared" si="22"/>
        <v>221.83163444639717</v>
      </c>
      <c r="K137" s="51">
        <f t="shared" si="33"/>
        <v>768.09905750083828</v>
      </c>
      <c r="L137" s="51">
        <f t="shared" si="34"/>
        <v>1200768.1342444781</v>
      </c>
      <c r="M137" s="51"/>
      <c r="N137" s="51">
        <f t="shared" si="21"/>
        <v>1200768.1342444781</v>
      </c>
      <c r="O137" s="34"/>
    </row>
    <row r="138" spans="1:15" s="32" customFormat="1" x14ac:dyDescent="0.25">
      <c r="A138" s="36"/>
      <c r="B138" s="52" t="s">
        <v>83</v>
      </c>
      <c r="C138" s="36">
        <v>4</v>
      </c>
      <c r="D138" s="56">
        <v>69.12</v>
      </c>
      <c r="E138" s="84">
        <v>5600</v>
      </c>
      <c r="F138" s="168">
        <v>1828315.8</v>
      </c>
      <c r="G138" s="42">
        <v>100</v>
      </c>
      <c r="H138" s="51">
        <f t="shared" si="32"/>
        <v>1828315.8</v>
      </c>
      <c r="I138" s="51">
        <f t="shared" si="31"/>
        <v>0</v>
      </c>
      <c r="J138" s="51">
        <f t="shared" si="22"/>
        <v>326.48496428571428</v>
      </c>
      <c r="K138" s="51">
        <f t="shared" si="33"/>
        <v>663.44572766152123</v>
      </c>
      <c r="L138" s="51">
        <f t="shared" si="34"/>
        <v>1799974.4049541787</v>
      </c>
      <c r="M138" s="51"/>
      <c r="N138" s="51">
        <f t="shared" si="21"/>
        <v>1799974.4049541787</v>
      </c>
      <c r="O138" s="34"/>
    </row>
    <row r="139" spans="1:15" s="32" customFormat="1" x14ac:dyDescent="0.25">
      <c r="A139" s="36"/>
      <c r="B139" s="52" t="s">
        <v>744</v>
      </c>
      <c r="C139" s="36">
        <v>4</v>
      </c>
      <c r="D139" s="56">
        <v>26.168200000000002</v>
      </c>
      <c r="E139" s="84">
        <v>1502</v>
      </c>
      <c r="F139" s="168">
        <v>1259688.8</v>
      </c>
      <c r="G139" s="42">
        <v>100</v>
      </c>
      <c r="H139" s="51">
        <f t="shared" si="32"/>
        <v>1259688.8</v>
      </c>
      <c r="I139" s="51">
        <f t="shared" si="31"/>
        <v>0</v>
      </c>
      <c r="J139" s="51">
        <f t="shared" si="22"/>
        <v>838.67430093209055</v>
      </c>
      <c r="K139" s="51">
        <f t="shared" si="33"/>
        <v>151.25639101514491</v>
      </c>
      <c r="L139" s="51">
        <f t="shared" si="34"/>
        <v>479014.92143816792</v>
      </c>
      <c r="M139" s="51"/>
      <c r="N139" s="51">
        <f t="shared" si="21"/>
        <v>479014.92143816792</v>
      </c>
      <c r="O139" s="34"/>
    </row>
    <row r="140" spans="1:15" s="32" customFormat="1" x14ac:dyDescent="0.25">
      <c r="A140" s="36"/>
      <c r="B140" s="52" t="s">
        <v>84</v>
      </c>
      <c r="C140" s="36">
        <v>4</v>
      </c>
      <c r="D140" s="56">
        <v>85.18</v>
      </c>
      <c r="E140" s="84">
        <v>4550</v>
      </c>
      <c r="F140" s="168">
        <v>1674207.4</v>
      </c>
      <c r="G140" s="42">
        <v>100</v>
      </c>
      <c r="H140" s="51">
        <f t="shared" si="32"/>
        <v>1674207.4</v>
      </c>
      <c r="I140" s="51">
        <f t="shared" si="31"/>
        <v>0</v>
      </c>
      <c r="J140" s="51">
        <f t="shared" si="22"/>
        <v>367.95767032967029</v>
      </c>
      <c r="K140" s="51">
        <f t="shared" si="33"/>
        <v>621.97302161756511</v>
      </c>
      <c r="L140" s="51">
        <f t="shared" si="34"/>
        <v>1669694.6006661579</v>
      </c>
      <c r="M140" s="51"/>
      <c r="N140" s="51">
        <f t="shared" si="21"/>
        <v>1669694.6006661579</v>
      </c>
      <c r="O140" s="34"/>
    </row>
    <row r="141" spans="1:15" s="32" customFormat="1" x14ac:dyDescent="0.25">
      <c r="A141" s="36"/>
      <c r="B141" s="52" t="s">
        <v>85</v>
      </c>
      <c r="C141" s="36">
        <v>4</v>
      </c>
      <c r="D141" s="56">
        <v>34.762</v>
      </c>
      <c r="E141" s="84">
        <v>1810</v>
      </c>
      <c r="F141" s="168">
        <v>516509.7</v>
      </c>
      <c r="G141" s="42">
        <v>100</v>
      </c>
      <c r="H141" s="51">
        <f t="shared" si="32"/>
        <v>516509.7</v>
      </c>
      <c r="I141" s="51">
        <f t="shared" si="31"/>
        <v>0</v>
      </c>
      <c r="J141" s="51">
        <f t="shared" si="22"/>
        <v>285.36447513812158</v>
      </c>
      <c r="K141" s="51">
        <f t="shared" si="33"/>
        <v>704.56621680911394</v>
      </c>
      <c r="L141" s="51">
        <f t="shared" si="34"/>
        <v>1216530.2067951728</v>
      </c>
      <c r="M141" s="51"/>
      <c r="N141" s="51">
        <f t="shared" si="21"/>
        <v>1216530.2067951728</v>
      </c>
      <c r="O141" s="34"/>
    </row>
    <row r="142" spans="1:15" s="32" customFormat="1" x14ac:dyDescent="0.25">
      <c r="A142" s="36"/>
      <c r="B142" s="52" t="s">
        <v>86</v>
      </c>
      <c r="C142" s="36">
        <v>4</v>
      </c>
      <c r="D142" s="56">
        <v>46.627399999999994</v>
      </c>
      <c r="E142" s="84">
        <v>1596</v>
      </c>
      <c r="F142" s="168">
        <v>628470.6</v>
      </c>
      <c r="G142" s="42">
        <v>100</v>
      </c>
      <c r="H142" s="51">
        <f t="shared" si="32"/>
        <v>628470.6</v>
      </c>
      <c r="I142" s="51">
        <f t="shared" si="31"/>
        <v>0</v>
      </c>
      <c r="J142" s="51">
        <f t="shared" si="22"/>
        <v>393.77857142857141</v>
      </c>
      <c r="K142" s="51">
        <f t="shared" si="33"/>
        <v>596.15212051866411</v>
      </c>
      <c r="L142" s="51">
        <f t="shared" si="34"/>
        <v>1101778.8190706416</v>
      </c>
      <c r="M142" s="51"/>
      <c r="N142" s="51">
        <f t="shared" si="21"/>
        <v>1101778.8190706416</v>
      </c>
      <c r="O142" s="34"/>
    </row>
    <row r="143" spans="1:15" s="32" customFormat="1" x14ac:dyDescent="0.25">
      <c r="A143" s="36"/>
      <c r="B143" s="52" t="s">
        <v>87</v>
      </c>
      <c r="C143" s="36">
        <v>4</v>
      </c>
      <c r="D143" s="56">
        <v>61.2</v>
      </c>
      <c r="E143" s="84">
        <v>2139</v>
      </c>
      <c r="F143" s="168">
        <v>1321649.8</v>
      </c>
      <c r="G143" s="42">
        <v>100</v>
      </c>
      <c r="H143" s="51">
        <f t="shared" si="32"/>
        <v>1321649.8</v>
      </c>
      <c r="I143" s="51">
        <f t="shared" si="31"/>
        <v>0</v>
      </c>
      <c r="J143" s="51">
        <f t="shared" si="22"/>
        <v>617.88209443665266</v>
      </c>
      <c r="K143" s="51">
        <f t="shared" si="33"/>
        <v>372.04859751058279</v>
      </c>
      <c r="L143" s="51">
        <f t="shared" si="34"/>
        <v>959064.66885582567</v>
      </c>
      <c r="M143" s="51"/>
      <c r="N143" s="51">
        <f t="shared" si="21"/>
        <v>959064.66885582567</v>
      </c>
      <c r="O143" s="34"/>
    </row>
    <row r="144" spans="1:15" s="32" customFormat="1" x14ac:dyDescent="0.25">
      <c r="A144" s="36"/>
      <c r="B144" s="52" t="s">
        <v>88</v>
      </c>
      <c r="C144" s="36">
        <v>4</v>
      </c>
      <c r="D144" s="56">
        <v>47.41</v>
      </c>
      <c r="E144" s="84">
        <v>2808</v>
      </c>
      <c r="F144" s="168">
        <v>9689686.8000000007</v>
      </c>
      <c r="G144" s="42">
        <v>100</v>
      </c>
      <c r="H144" s="51">
        <f t="shared" si="32"/>
        <v>9689686.8000000007</v>
      </c>
      <c r="I144" s="51">
        <f t="shared" si="31"/>
        <v>0</v>
      </c>
      <c r="J144" s="51">
        <f t="shared" si="22"/>
        <v>3450.7431623931625</v>
      </c>
      <c r="K144" s="51">
        <f t="shared" si="33"/>
        <v>-2460.8124704459269</v>
      </c>
      <c r="L144" s="51">
        <f t="shared" si="34"/>
        <v>550279.29220847809</v>
      </c>
      <c r="M144" s="51"/>
      <c r="N144" s="51">
        <f t="shared" si="21"/>
        <v>550279.29220847809</v>
      </c>
      <c r="O144" s="34"/>
    </row>
    <row r="145" spans="1:15" s="32" customFormat="1" x14ac:dyDescent="0.25">
      <c r="A145" s="36"/>
      <c r="B145" s="52" t="s">
        <v>89</v>
      </c>
      <c r="C145" s="36">
        <v>4</v>
      </c>
      <c r="D145" s="56">
        <v>17.339500000000001</v>
      </c>
      <c r="E145" s="84">
        <v>844</v>
      </c>
      <c r="F145" s="168">
        <v>192487.5</v>
      </c>
      <c r="G145" s="42">
        <v>100</v>
      </c>
      <c r="H145" s="51">
        <f t="shared" si="32"/>
        <v>192487.5</v>
      </c>
      <c r="I145" s="51">
        <f t="shared" si="31"/>
        <v>0</v>
      </c>
      <c r="J145" s="51">
        <f t="shared" si="22"/>
        <v>228.06575829383885</v>
      </c>
      <c r="K145" s="51">
        <f t="shared" si="33"/>
        <v>761.86493365339663</v>
      </c>
      <c r="L145" s="51">
        <f t="shared" si="34"/>
        <v>1091919.2469353024</v>
      </c>
      <c r="M145" s="51"/>
      <c r="N145" s="51">
        <f t="shared" si="21"/>
        <v>1091919.2469353024</v>
      </c>
      <c r="O145" s="34"/>
    </row>
    <row r="146" spans="1:15" s="32" customFormat="1" x14ac:dyDescent="0.25">
      <c r="A146" s="36"/>
      <c r="B146" s="52" t="s">
        <v>90</v>
      </c>
      <c r="C146" s="36">
        <v>4</v>
      </c>
      <c r="D146" s="56">
        <v>17.34</v>
      </c>
      <c r="E146" s="84">
        <v>712</v>
      </c>
      <c r="F146" s="168">
        <v>101802.1</v>
      </c>
      <c r="G146" s="42">
        <v>100</v>
      </c>
      <c r="H146" s="51">
        <f t="shared" si="32"/>
        <v>101802.1</v>
      </c>
      <c r="I146" s="51">
        <f t="shared" si="31"/>
        <v>0</v>
      </c>
      <c r="J146" s="51">
        <f t="shared" si="22"/>
        <v>142.98047752808989</v>
      </c>
      <c r="K146" s="51">
        <f t="shared" si="33"/>
        <v>846.9502144191456</v>
      </c>
      <c r="L146" s="51">
        <f t="shared" si="34"/>
        <v>1176512.7526390005</v>
      </c>
      <c r="M146" s="51"/>
      <c r="N146" s="51">
        <f t="shared" si="21"/>
        <v>1176512.7526390005</v>
      </c>
      <c r="O146" s="34"/>
    </row>
    <row r="147" spans="1:15" s="32" customFormat="1" x14ac:dyDescent="0.25">
      <c r="A147" s="36"/>
      <c r="B147" s="52" t="s">
        <v>91</v>
      </c>
      <c r="C147" s="36">
        <v>4</v>
      </c>
      <c r="D147" s="56">
        <v>26.2576</v>
      </c>
      <c r="E147" s="84">
        <v>1466</v>
      </c>
      <c r="F147" s="168">
        <v>712816.2</v>
      </c>
      <c r="G147" s="42">
        <v>100</v>
      </c>
      <c r="H147" s="51">
        <f t="shared" si="32"/>
        <v>712816.2</v>
      </c>
      <c r="I147" s="51">
        <f t="shared" si="31"/>
        <v>0</v>
      </c>
      <c r="J147" s="51">
        <f t="shared" si="22"/>
        <v>486.23206002728512</v>
      </c>
      <c r="K147" s="51">
        <f t="shared" si="33"/>
        <v>503.69863191995034</v>
      </c>
      <c r="L147" s="51">
        <f t="shared" si="34"/>
        <v>897858.87753104209</v>
      </c>
      <c r="M147" s="51"/>
      <c r="N147" s="51">
        <f t="shared" ref="N147:N210" si="35">L147+M147</f>
        <v>897858.87753104209</v>
      </c>
      <c r="O147" s="34"/>
    </row>
    <row r="148" spans="1:15" s="32" customFormat="1" x14ac:dyDescent="0.25">
      <c r="A148" s="36"/>
      <c r="B148" s="52" t="s">
        <v>92</v>
      </c>
      <c r="C148" s="36">
        <v>4</v>
      </c>
      <c r="D148" s="56">
        <v>61.502499999999998</v>
      </c>
      <c r="E148" s="84">
        <v>2251</v>
      </c>
      <c r="F148" s="168">
        <v>1557973.8</v>
      </c>
      <c r="G148" s="42">
        <v>100</v>
      </c>
      <c r="H148" s="51">
        <f t="shared" si="32"/>
        <v>1557973.8</v>
      </c>
      <c r="I148" s="51">
        <f t="shared" si="31"/>
        <v>0</v>
      </c>
      <c r="J148" s="51">
        <f t="shared" si="22"/>
        <v>692.12518880497555</v>
      </c>
      <c r="K148" s="51">
        <f t="shared" si="33"/>
        <v>297.80550314225991</v>
      </c>
      <c r="L148" s="51">
        <f t="shared" si="34"/>
        <v>885950.0687417374</v>
      </c>
      <c r="M148" s="51"/>
      <c r="N148" s="51">
        <f t="shared" si="35"/>
        <v>885950.0687417374</v>
      </c>
      <c r="O148" s="34"/>
    </row>
    <row r="149" spans="1:15" s="32" customFormat="1" x14ac:dyDescent="0.25">
      <c r="A149" s="36"/>
      <c r="B149" s="52" t="s">
        <v>745</v>
      </c>
      <c r="C149" s="36">
        <v>4</v>
      </c>
      <c r="D149" s="56">
        <v>22.879899999999999</v>
      </c>
      <c r="E149" s="84">
        <v>604</v>
      </c>
      <c r="F149" s="168">
        <v>239500.2</v>
      </c>
      <c r="G149" s="42">
        <v>100</v>
      </c>
      <c r="H149" s="51">
        <f t="shared" si="32"/>
        <v>239500.2</v>
      </c>
      <c r="I149" s="51">
        <f t="shared" si="31"/>
        <v>0</v>
      </c>
      <c r="J149" s="51">
        <f t="shared" si="22"/>
        <v>396.52350993377485</v>
      </c>
      <c r="K149" s="51">
        <f t="shared" si="33"/>
        <v>593.40718201346067</v>
      </c>
      <c r="L149" s="51">
        <f t="shared" si="34"/>
        <v>878127.49319667323</v>
      </c>
      <c r="M149" s="51"/>
      <c r="N149" s="51">
        <f t="shared" si="35"/>
        <v>878127.49319667323</v>
      </c>
      <c r="O149" s="34"/>
    </row>
    <row r="150" spans="1:15" s="32" customFormat="1" x14ac:dyDescent="0.25">
      <c r="A150" s="36"/>
      <c r="B150" s="52" t="s">
        <v>93</v>
      </c>
      <c r="C150" s="36">
        <v>4</v>
      </c>
      <c r="D150" s="56">
        <v>31.273200000000003</v>
      </c>
      <c r="E150" s="84">
        <v>559</v>
      </c>
      <c r="F150" s="168">
        <v>445158.8</v>
      </c>
      <c r="G150" s="42">
        <v>100</v>
      </c>
      <c r="H150" s="51">
        <f t="shared" si="32"/>
        <v>445158.8</v>
      </c>
      <c r="I150" s="51">
        <f t="shared" si="31"/>
        <v>0</v>
      </c>
      <c r="J150" s="51">
        <f t="shared" si="22"/>
        <v>796.34847942754914</v>
      </c>
      <c r="K150" s="51">
        <f t="shared" si="33"/>
        <v>193.58221251968632</v>
      </c>
      <c r="L150" s="51">
        <f t="shared" si="34"/>
        <v>423028.08319464448</v>
      </c>
      <c r="M150" s="51"/>
      <c r="N150" s="51">
        <f t="shared" si="35"/>
        <v>423028.08319464448</v>
      </c>
      <c r="O150" s="34"/>
    </row>
    <row r="151" spans="1:15" s="32" customFormat="1" x14ac:dyDescent="0.25">
      <c r="A151" s="36"/>
      <c r="B151" s="52" t="s">
        <v>94</v>
      </c>
      <c r="C151" s="36">
        <v>4</v>
      </c>
      <c r="D151" s="56">
        <v>58.628599999999992</v>
      </c>
      <c r="E151" s="84">
        <v>3930</v>
      </c>
      <c r="F151" s="168">
        <v>928431.9</v>
      </c>
      <c r="G151" s="42">
        <v>100</v>
      </c>
      <c r="H151" s="51">
        <f t="shared" si="32"/>
        <v>928431.9</v>
      </c>
      <c r="I151" s="51">
        <f t="shared" si="31"/>
        <v>0</v>
      </c>
      <c r="J151" s="51">
        <f t="shared" si="22"/>
        <v>236.24221374045803</v>
      </c>
      <c r="K151" s="51">
        <f t="shared" si="33"/>
        <v>753.6884782067774</v>
      </c>
      <c r="L151" s="51">
        <f t="shared" si="34"/>
        <v>1646752.3373752532</v>
      </c>
      <c r="M151" s="51"/>
      <c r="N151" s="51">
        <f t="shared" si="35"/>
        <v>1646752.3373752532</v>
      </c>
      <c r="O151" s="34"/>
    </row>
    <row r="152" spans="1:15" s="32" customFormat="1" x14ac:dyDescent="0.25">
      <c r="A152" s="36"/>
      <c r="B152" s="52" t="s">
        <v>95</v>
      </c>
      <c r="C152" s="36">
        <v>4</v>
      </c>
      <c r="D152" s="56">
        <v>76.844499999999996</v>
      </c>
      <c r="E152" s="84">
        <v>3131</v>
      </c>
      <c r="F152" s="168">
        <v>2358639.4</v>
      </c>
      <c r="G152" s="42">
        <v>100</v>
      </c>
      <c r="H152" s="51">
        <f t="shared" si="32"/>
        <v>2358639.4</v>
      </c>
      <c r="I152" s="51">
        <f t="shared" si="31"/>
        <v>0</v>
      </c>
      <c r="J152" s="51">
        <f t="shared" ref="J152:J215" si="36">F152/E152</f>
        <v>753.31823698498874</v>
      </c>
      <c r="K152" s="51">
        <f t="shared" si="33"/>
        <v>236.61245496224672</v>
      </c>
      <c r="L152" s="51">
        <f t="shared" si="34"/>
        <v>986699.6585257001</v>
      </c>
      <c r="M152" s="51"/>
      <c r="N152" s="51">
        <f t="shared" si="35"/>
        <v>986699.6585257001</v>
      </c>
      <c r="O152" s="34"/>
    </row>
    <row r="153" spans="1:15" s="32" customFormat="1" x14ac:dyDescent="0.25">
      <c r="A153" s="36"/>
      <c r="B153" s="52" t="s">
        <v>96</v>
      </c>
      <c r="C153" s="36">
        <v>4</v>
      </c>
      <c r="D153" s="56">
        <v>38.180500000000002</v>
      </c>
      <c r="E153" s="84">
        <v>2215</v>
      </c>
      <c r="F153" s="168">
        <v>504057</v>
      </c>
      <c r="G153" s="42">
        <v>100</v>
      </c>
      <c r="H153" s="51">
        <f t="shared" si="32"/>
        <v>504057</v>
      </c>
      <c r="I153" s="51">
        <f t="shared" si="31"/>
        <v>0</v>
      </c>
      <c r="J153" s="51">
        <f t="shared" si="36"/>
        <v>227.56523702031603</v>
      </c>
      <c r="K153" s="51">
        <f t="shared" si="33"/>
        <v>762.36545492691948</v>
      </c>
      <c r="L153" s="51">
        <f t="shared" si="34"/>
        <v>1352638.4852803447</v>
      </c>
      <c r="M153" s="51"/>
      <c r="N153" s="51">
        <f t="shared" si="35"/>
        <v>1352638.4852803447</v>
      </c>
      <c r="O153" s="34"/>
    </row>
    <row r="154" spans="1:15" s="32" customFormat="1" x14ac:dyDescent="0.25">
      <c r="A154" s="36"/>
      <c r="B154" s="52" t="s">
        <v>97</v>
      </c>
      <c r="C154" s="36">
        <v>4</v>
      </c>
      <c r="D154" s="56">
        <v>50.358499999999999</v>
      </c>
      <c r="E154" s="84">
        <v>3090</v>
      </c>
      <c r="F154" s="168">
        <v>1551772.6</v>
      </c>
      <c r="G154" s="42">
        <v>100</v>
      </c>
      <c r="H154" s="51">
        <f t="shared" si="32"/>
        <v>1551772.6</v>
      </c>
      <c r="I154" s="51">
        <f t="shared" si="31"/>
        <v>0</v>
      </c>
      <c r="J154" s="51">
        <f t="shared" si="36"/>
        <v>502.19177993527512</v>
      </c>
      <c r="K154" s="51">
        <f t="shared" si="33"/>
        <v>487.73891201196034</v>
      </c>
      <c r="L154" s="51">
        <f t="shared" si="34"/>
        <v>1184636.0912763011</v>
      </c>
      <c r="M154" s="51"/>
      <c r="N154" s="51">
        <f t="shared" si="35"/>
        <v>1184636.0912763011</v>
      </c>
      <c r="O154" s="34"/>
    </row>
    <row r="155" spans="1:15" s="32" customFormat="1" x14ac:dyDescent="0.25">
      <c r="A155" s="36"/>
      <c r="B155" s="52" t="s">
        <v>98</v>
      </c>
      <c r="C155" s="36">
        <v>4</v>
      </c>
      <c r="D155" s="56">
        <v>109.09</v>
      </c>
      <c r="E155" s="84">
        <v>5634</v>
      </c>
      <c r="F155" s="168">
        <v>2857667.5</v>
      </c>
      <c r="G155" s="42">
        <v>100</v>
      </c>
      <c r="H155" s="51">
        <f t="shared" si="32"/>
        <v>2857667.5</v>
      </c>
      <c r="I155" s="51">
        <f t="shared" si="31"/>
        <v>0</v>
      </c>
      <c r="J155" s="51">
        <f t="shared" si="36"/>
        <v>507.2182286119986</v>
      </c>
      <c r="K155" s="51">
        <f t="shared" si="33"/>
        <v>482.71246333523686</v>
      </c>
      <c r="L155" s="51">
        <f t="shared" si="34"/>
        <v>1735656.5873656459</v>
      </c>
      <c r="M155" s="51"/>
      <c r="N155" s="51">
        <f t="shared" si="35"/>
        <v>1735656.5873656459</v>
      </c>
      <c r="O155" s="34"/>
    </row>
    <row r="156" spans="1:15" s="32" customFormat="1" x14ac:dyDescent="0.25">
      <c r="A156" s="36"/>
      <c r="B156" s="52" t="s">
        <v>99</v>
      </c>
      <c r="C156" s="36">
        <v>4</v>
      </c>
      <c r="D156" s="56">
        <v>26.459899999999998</v>
      </c>
      <c r="E156" s="84">
        <v>1509</v>
      </c>
      <c r="F156" s="168">
        <v>302330.90000000002</v>
      </c>
      <c r="G156" s="42">
        <v>100</v>
      </c>
      <c r="H156" s="51">
        <f t="shared" si="32"/>
        <v>302330.90000000002</v>
      </c>
      <c r="I156" s="51">
        <f t="shared" si="31"/>
        <v>0</v>
      </c>
      <c r="J156" s="51">
        <f t="shared" si="36"/>
        <v>200.3518223989397</v>
      </c>
      <c r="K156" s="51">
        <f t="shared" si="33"/>
        <v>789.57886954829576</v>
      </c>
      <c r="L156" s="51">
        <f t="shared" si="34"/>
        <v>1247710.0097401489</v>
      </c>
      <c r="M156" s="51"/>
      <c r="N156" s="51">
        <f t="shared" si="35"/>
        <v>1247710.0097401489</v>
      </c>
      <c r="O156" s="34"/>
    </row>
    <row r="157" spans="1:15" s="32" customFormat="1" x14ac:dyDescent="0.25">
      <c r="A157" s="36"/>
      <c r="B157" s="52" t="s">
        <v>746</v>
      </c>
      <c r="C157" s="36">
        <v>4</v>
      </c>
      <c r="D157" s="56">
        <v>17.317799999999998</v>
      </c>
      <c r="E157" s="84">
        <v>970</v>
      </c>
      <c r="F157" s="168">
        <v>253868.7</v>
      </c>
      <c r="G157" s="42">
        <v>100</v>
      </c>
      <c r="H157" s="51">
        <f t="shared" si="32"/>
        <v>253868.7</v>
      </c>
      <c r="I157" s="51">
        <f t="shared" si="31"/>
        <v>0</v>
      </c>
      <c r="J157" s="51">
        <f t="shared" si="36"/>
        <v>261.72030927835056</v>
      </c>
      <c r="K157" s="51">
        <f t="shared" si="33"/>
        <v>728.2103826688849</v>
      </c>
      <c r="L157" s="51">
        <f t="shared" si="34"/>
        <v>1068219.6876530694</v>
      </c>
      <c r="M157" s="51"/>
      <c r="N157" s="51">
        <f t="shared" si="35"/>
        <v>1068219.6876530694</v>
      </c>
      <c r="O157" s="34"/>
    </row>
    <row r="158" spans="1:15" s="32" customFormat="1" x14ac:dyDescent="0.25">
      <c r="A158" s="36"/>
      <c r="B158" s="52" t="s">
        <v>100</v>
      </c>
      <c r="C158" s="36">
        <v>4</v>
      </c>
      <c r="D158" s="56">
        <v>34.703099999999999</v>
      </c>
      <c r="E158" s="84">
        <v>1884</v>
      </c>
      <c r="F158" s="168">
        <v>420467.6</v>
      </c>
      <c r="G158" s="42">
        <v>100</v>
      </c>
      <c r="H158" s="51">
        <f t="shared" si="32"/>
        <v>420467.6</v>
      </c>
      <c r="I158" s="51">
        <f t="shared" si="31"/>
        <v>0</v>
      </c>
      <c r="J158" s="51">
        <f t="shared" si="36"/>
        <v>223.17813163481952</v>
      </c>
      <c r="K158" s="51">
        <f t="shared" si="33"/>
        <v>766.75256031241588</v>
      </c>
      <c r="L158" s="51">
        <f t="shared" si="34"/>
        <v>1300871.2696491736</v>
      </c>
      <c r="M158" s="51"/>
      <c r="N158" s="51">
        <f t="shared" si="35"/>
        <v>1300871.2696491736</v>
      </c>
      <c r="O158" s="34"/>
    </row>
    <row r="159" spans="1:15" s="32" customFormat="1" x14ac:dyDescent="0.25">
      <c r="A159" s="36"/>
      <c r="B159" s="52" t="s">
        <v>101</v>
      </c>
      <c r="C159" s="36">
        <v>4</v>
      </c>
      <c r="D159" s="56">
        <v>43.419999999999995</v>
      </c>
      <c r="E159" s="84">
        <v>2763</v>
      </c>
      <c r="F159" s="168">
        <v>605405.30000000005</v>
      </c>
      <c r="G159" s="42">
        <v>100</v>
      </c>
      <c r="H159" s="51">
        <f t="shared" si="32"/>
        <v>605405.30000000005</v>
      </c>
      <c r="I159" s="51">
        <f t="shared" si="31"/>
        <v>0</v>
      </c>
      <c r="J159" s="51">
        <f t="shared" si="36"/>
        <v>219.11158161418749</v>
      </c>
      <c r="K159" s="51">
        <f t="shared" si="33"/>
        <v>770.819110333048</v>
      </c>
      <c r="L159" s="51">
        <f t="shared" si="34"/>
        <v>1455301.4345504891</v>
      </c>
      <c r="M159" s="51"/>
      <c r="N159" s="51">
        <f t="shared" si="35"/>
        <v>1455301.4345504891</v>
      </c>
      <c r="O159" s="34"/>
    </row>
    <row r="160" spans="1:15" s="32" customFormat="1" x14ac:dyDescent="0.25">
      <c r="A160" s="36"/>
      <c r="B160" s="52" t="s">
        <v>102</v>
      </c>
      <c r="C160" s="36">
        <v>4</v>
      </c>
      <c r="D160" s="56">
        <v>49.62</v>
      </c>
      <c r="E160" s="84">
        <v>2970</v>
      </c>
      <c r="F160" s="168">
        <v>637432</v>
      </c>
      <c r="G160" s="42">
        <v>100</v>
      </c>
      <c r="H160" s="51">
        <f t="shared" si="32"/>
        <v>637432</v>
      </c>
      <c r="I160" s="51">
        <f t="shared" si="31"/>
        <v>0</v>
      </c>
      <c r="J160" s="51">
        <f t="shared" si="36"/>
        <v>214.62356902356902</v>
      </c>
      <c r="K160" s="51">
        <f t="shared" si="33"/>
        <v>775.30712292366638</v>
      </c>
      <c r="L160" s="51">
        <f t="shared" si="34"/>
        <v>1511288.6832571095</v>
      </c>
      <c r="M160" s="51"/>
      <c r="N160" s="51">
        <f t="shared" si="35"/>
        <v>1511288.6832571095</v>
      </c>
      <c r="O160" s="34"/>
    </row>
    <row r="161" spans="1:15" s="32" customFormat="1" x14ac:dyDescent="0.25">
      <c r="A161" s="36"/>
      <c r="B161" s="52" t="s">
        <v>103</v>
      </c>
      <c r="C161" s="36">
        <v>4</v>
      </c>
      <c r="D161" s="56">
        <v>35.459099999999999</v>
      </c>
      <c r="E161" s="84">
        <v>2107</v>
      </c>
      <c r="F161" s="168">
        <v>2070349.4</v>
      </c>
      <c r="G161" s="42">
        <v>100</v>
      </c>
      <c r="H161" s="51">
        <f t="shared" si="32"/>
        <v>2070349.4</v>
      </c>
      <c r="I161" s="51">
        <f t="shared" si="31"/>
        <v>0</v>
      </c>
      <c r="J161" s="51">
        <f t="shared" si="36"/>
        <v>982.60531561461789</v>
      </c>
      <c r="K161" s="51">
        <f t="shared" si="33"/>
        <v>7.3253763326175658</v>
      </c>
      <c r="L161" s="51">
        <f t="shared" si="34"/>
        <v>421276.32353828987</v>
      </c>
      <c r="M161" s="51"/>
      <c r="N161" s="51">
        <f t="shared" si="35"/>
        <v>421276.32353828987</v>
      </c>
      <c r="O161" s="34"/>
    </row>
    <row r="162" spans="1:15" s="32" customFormat="1" x14ac:dyDescent="0.25">
      <c r="A162" s="36"/>
      <c r="B162" s="52"/>
      <c r="C162" s="36"/>
      <c r="D162" s="56">
        <v>0</v>
      </c>
      <c r="E162" s="86"/>
      <c r="F162" s="43"/>
      <c r="G162" s="42"/>
      <c r="H162" s="43"/>
      <c r="I162" s="33"/>
      <c r="J162" s="33"/>
      <c r="K162" s="51"/>
      <c r="L162" s="51"/>
      <c r="M162" s="51"/>
      <c r="N162" s="51"/>
      <c r="O162" s="34"/>
    </row>
    <row r="163" spans="1:15" s="32" customFormat="1" x14ac:dyDescent="0.25">
      <c r="A163" s="31" t="s">
        <v>104</v>
      </c>
      <c r="B163" s="44" t="s">
        <v>2</v>
      </c>
      <c r="C163" s="45"/>
      <c r="D163" s="3">
        <v>867.85669999999993</v>
      </c>
      <c r="E163" s="87">
        <f>E164</f>
        <v>56376</v>
      </c>
      <c r="F163" s="38">
        <f t="shared" ref="F163" si="37">F165</f>
        <v>0</v>
      </c>
      <c r="G163" s="38"/>
      <c r="H163" s="38">
        <f>H165</f>
        <v>3042542.15</v>
      </c>
      <c r="I163" s="38">
        <f>I165</f>
        <v>-3042542.15</v>
      </c>
      <c r="J163" s="38"/>
      <c r="K163" s="51"/>
      <c r="L163" s="51"/>
      <c r="M163" s="47">
        <f>M165</f>
        <v>35596994.919526994</v>
      </c>
      <c r="N163" s="38">
        <f t="shared" si="35"/>
        <v>35596994.919526994</v>
      </c>
      <c r="O163" s="34"/>
    </row>
    <row r="164" spans="1:15" s="32" customFormat="1" x14ac:dyDescent="0.25">
      <c r="A164" s="31" t="s">
        <v>104</v>
      </c>
      <c r="B164" s="44" t="s">
        <v>3</v>
      </c>
      <c r="C164" s="45"/>
      <c r="D164" s="3">
        <v>867.85669999999993</v>
      </c>
      <c r="E164" s="87">
        <f>SUM(E166:E192)</f>
        <v>56376</v>
      </c>
      <c r="F164" s="38">
        <f t="shared" ref="F164" si="38">SUM(F166:F192)</f>
        <v>31520805.400000002</v>
      </c>
      <c r="G164" s="38"/>
      <c r="H164" s="38">
        <f>SUM(H166:H192)</f>
        <v>25435721.100000001</v>
      </c>
      <c r="I164" s="38">
        <f>SUM(I166:I192)</f>
        <v>6085084.2999999998</v>
      </c>
      <c r="J164" s="38"/>
      <c r="K164" s="51"/>
      <c r="L164" s="38">
        <f>SUM(L166:L192)</f>
        <v>30369985.060507774</v>
      </c>
      <c r="M164" s="51"/>
      <c r="N164" s="38">
        <f t="shared" si="35"/>
        <v>30369985.060507774</v>
      </c>
      <c r="O164" s="34"/>
    </row>
    <row r="165" spans="1:15" s="32" customFormat="1" x14ac:dyDescent="0.25">
      <c r="A165" s="36"/>
      <c r="B165" s="52" t="s">
        <v>26</v>
      </c>
      <c r="C165" s="36">
        <v>2</v>
      </c>
      <c r="D165" s="56">
        <v>0</v>
      </c>
      <c r="E165" s="88"/>
      <c r="F165" s="51"/>
      <c r="G165" s="42">
        <v>25</v>
      </c>
      <c r="H165" s="51">
        <f>F169*G165/100</f>
        <v>3042542.15</v>
      </c>
      <c r="I165" s="51">
        <f t="shared" ref="I165:I192" si="39">F165-H165</f>
        <v>-3042542.15</v>
      </c>
      <c r="J165" s="51"/>
      <c r="K165" s="51"/>
      <c r="L165" s="51"/>
      <c r="M165" s="51">
        <f>($L$7*$L$8*E163/$L$10)+($L$7*$L$9*D163/$L$11)</f>
        <v>35596994.919526994</v>
      </c>
      <c r="N165" s="51">
        <f t="shared" si="35"/>
        <v>35596994.919526994</v>
      </c>
      <c r="O165" s="34"/>
    </row>
    <row r="166" spans="1:15" s="32" customFormat="1" x14ac:dyDescent="0.25">
      <c r="A166" s="36"/>
      <c r="B166" s="52" t="s">
        <v>105</v>
      </c>
      <c r="C166" s="36">
        <v>4</v>
      </c>
      <c r="D166" s="56">
        <v>26.908499999999997</v>
      </c>
      <c r="E166" s="84">
        <v>1490</v>
      </c>
      <c r="F166" s="169">
        <v>474324.3</v>
      </c>
      <c r="G166" s="42">
        <v>100</v>
      </c>
      <c r="H166" s="51">
        <f t="shared" ref="H166:H192" si="40">F166*G166/100</f>
        <v>474324.3</v>
      </c>
      <c r="I166" s="51">
        <f t="shared" si="39"/>
        <v>0</v>
      </c>
      <c r="J166" s="51">
        <f t="shared" si="36"/>
        <v>318.33845637583892</v>
      </c>
      <c r="K166" s="51">
        <f t="shared" ref="K166:K192" si="41">$J$11*$J$19-J166</f>
        <v>671.59223557139649</v>
      </c>
      <c r="L166" s="51">
        <f t="shared" ref="L166:L192" si="42">IF(K166&gt;0,$J$7*$J$8*(K166/$K$19),0)+$J$7*$J$9*(E166/$E$19)+$J$7*$J$10*(D166/$D$19)</f>
        <v>1105127.7876722286</v>
      </c>
      <c r="M166" s="51"/>
      <c r="N166" s="51">
        <f t="shared" si="35"/>
        <v>1105127.7876722286</v>
      </c>
      <c r="O166" s="34"/>
    </row>
    <row r="167" spans="1:15" s="32" customFormat="1" x14ac:dyDescent="0.25">
      <c r="A167" s="36"/>
      <c r="B167" s="52" t="s">
        <v>149</v>
      </c>
      <c r="C167" s="36">
        <v>4</v>
      </c>
      <c r="D167" s="56">
        <v>43.430900000000001</v>
      </c>
      <c r="E167" s="84">
        <v>3027</v>
      </c>
      <c r="F167" s="169">
        <v>1937440.8</v>
      </c>
      <c r="G167" s="42">
        <v>100</v>
      </c>
      <c r="H167" s="51">
        <f t="shared" si="40"/>
        <v>1937440.8</v>
      </c>
      <c r="I167" s="51">
        <f t="shared" si="39"/>
        <v>0</v>
      </c>
      <c r="J167" s="51">
        <f t="shared" si="36"/>
        <v>640.05312190287418</v>
      </c>
      <c r="K167" s="51">
        <f t="shared" si="41"/>
        <v>349.87757004436128</v>
      </c>
      <c r="L167" s="51">
        <f t="shared" si="42"/>
        <v>984961.17270286509</v>
      </c>
      <c r="M167" s="51"/>
      <c r="N167" s="51">
        <f t="shared" si="35"/>
        <v>984961.17270286509</v>
      </c>
      <c r="O167" s="34"/>
    </row>
    <row r="168" spans="1:15" s="32" customFormat="1" x14ac:dyDescent="0.25">
      <c r="A168" s="36"/>
      <c r="B168" s="52" t="s">
        <v>106</v>
      </c>
      <c r="C168" s="36">
        <v>4</v>
      </c>
      <c r="D168" s="56">
        <v>26.584299999999995</v>
      </c>
      <c r="E168" s="84">
        <v>3278</v>
      </c>
      <c r="F168" s="169">
        <v>1249580.3999999999</v>
      </c>
      <c r="G168" s="42">
        <v>100</v>
      </c>
      <c r="H168" s="51">
        <f t="shared" si="40"/>
        <v>1249580.3999999999</v>
      </c>
      <c r="I168" s="51">
        <f t="shared" si="39"/>
        <v>0</v>
      </c>
      <c r="J168" s="51">
        <f t="shared" si="36"/>
        <v>381.20207443563146</v>
      </c>
      <c r="K168" s="51">
        <f t="shared" si="41"/>
        <v>608.72861751160394</v>
      </c>
      <c r="L168" s="51">
        <f t="shared" si="42"/>
        <v>1266862.1745617518</v>
      </c>
      <c r="M168" s="51"/>
      <c r="N168" s="51">
        <f t="shared" si="35"/>
        <v>1266862.1745617518</v>
      </c>
      <c r="O168" s="34"/>
    </row>
    <row r="169" spans="1:15" s="32" customFormat="1" x14ac:dyDescent="0.25">
      <c r="A169" s="36"/>
      <c r="B169" s="52" t="s">
        <v>873</v>
      </c>
      <c r="C169" s="36">
        <v>3</v>
      </c>
      <c r="D169" s="56">
        <v>2.4799000000000002</v>
      </c>
      <c r="E169" s="84">
        <v>4911</v>
      </c>
      <c r="F169" s="169">
        <v>12170168.6</v>
      </c>
      <c r="G169" s="42">
        <v>50</v>
      </c>
      <c r="H169" s="51">
        <f t="shared" si="40"/>
        <v>6085084.2999999998</v>
      </c>
      <c r="I169" s="51">
        <f t="shared" si="39"/>
        <v>6085084.2999999998</v>
      </c>
      <c r="J169" s="51">
        <f t="shared" si="36"/>
        <v>2478.1446955813481</v>
      </c>
      <c r="K169" s="51">
        <f t="shared" si="41"/>
        <v>-1488.2140036341125</v>
      </c>
      <c r="L169" s="51">
        <f t="shared" si="42"/>
        <v>664109.65261472936</v>
      </c>
      <c r="M169" s="51"/>
      <c r="N169" s="51">
        <f t="shared" si="35"/>
        <v>664109.65261472936</v>
      </c>
      <c r="O169" s="34"/>
    </row>
    <row r="170" spans="1:15" s="32" customFormat="1" x14ac:dyDescent="0.25">
      <c r="A170" s="36"/>
      <c r="B170" s="52" t="s">
        <v>107</v>
      </c>
      <c r="C170" s="36">
        <v>4</v>
      </c>
      <c r="D170" s="56">
        <v>32.512800000000006</v>
      </c>
      <c r="E170" s="84">
        <v>1821</v>
      </c>
      <c r="F170" s="169">
        <v>336538</v>
      </c>
      <c r="G170" s="42">
        <v>100</v>
      </c>
      <c r="H170" s="51">
        <f t="shared" si="40"/>
        <v>336538</v>
      </c>
      <c r="I170" s="51">
        <f t="shared" si="39"/>
        <v>0</v>
      </c>
      <c r="J170" s="51">
        <f t="shared" si="36"/>
        <v>184.80944535969249</v>
      </c>
      <c r="K170" s="51">
        <f t="shared" si="41"/>
        <v>805.12124658754294</v>
      </c>
      <c r="L170" s="51">
        <f t="shared" si="42"/>
        <v>1330431.4124082273</v>
      </c>
      <c r="M170" s="51"/>
      <c r="N170" s="51">
        <f t="shared" si="35"/>
        <v>1330431.4124082273</v>
      </c>
      <c r="O170" s="34"/>
    </row>
    <row r="171" spans="1:15" s="32" customFormat="1" x14ac:dyDescent="0.25">
      <c r="A171" s="36"/>
      <c r="B171" s="52" t="s">
        <v>747</v>
      </c>
      <c r="C171" s="36">
        <v>4</v>
      </c>
      <c r="D171" s="56">
        <v>24.204699999999999</v>
      </c>
      <c r="E171" s="84">
        <v>1212</v>
      </c>
      <c r="F171" s="169">
        <v>305910.40000000002</v>
      </c>
      <c r="G171" s="42">
        <v>100</v>
      </c>
      <c r="H171" s="51">
        <f t="shared" si="40"/>
        <v>305910.40000000002</v>
      </c>
      <c r="I171" s="51">
        <f t="shared" si="39"/>
        <v>0</v>
      </c>
      <c r="J171" s="51">
        <f t="shared" si="36"/>
        <v>252.40132013201321</v>
      </c>
      <c r="K171" s="51">
        <f t="shared" si="41"/>
        <v>737.52937181522225</v>
      </c>
      <c r="L171" s="51">
        <f t="shared" si="42"/>
        <v>1137224.1156784848</v>
      </c>
      <c r="M171" s="51"/>
      <c r="N171" s="51">
        <f t="shared" si="35"/>
        <v>1137224.1156784848</v>
      </c>
      <c r="O171" s="34"/>
    </row>
    <row r="172" spans="1:15" s="32" customFormat="1" x14ac:dyDescent="0.25">
      <c r="A172" s="36"/>
      <c r="B172" s="52" t="s">
        <v>108</v>
      </c>
      <c r="C172" s="36">
        <v>4</v>
      </c>
      <c r="D172" s="56">
        <v>34.141199999999998</v>
      </c>
      <c r="E172" s="84">
        <v>2106</v>
      </c>
      <c r="F172" s="169">
        <v>677638.6</v>
      </c>
      <c r="G172" s="42">
        <v>100</v>
      </c>
      <c r="H172" s="51">
        <f t="shared" si="40"/>
        <v>677638.6</v>
      </c>
      <c r="I172" s="51">
        <f t="shared" si="39"/>
        <v>0</v>
      </c>
      <c r="J172" s="51">
        <f t="shared" si="36"/>
        <v>321.76571699905031</v>
      </c>
      <c r="K172" s="51">
        <f t="shared" si="41"/>
        <v>668.16497494818509</v>
      </c>
      <c r="L172" s="51">
        <f t="shared" si="42"/>
        <v>1209980.5294869177</v>
      </c>
      <c r="M172" s="51"/>
      <c r="N172" s="51">
        <f t="shared" si="35"/>
        <v>1209980.5294869177</v>
      </c>
      <c r="O172" s="34"/>
    </row>
    <row r="173" spans="1:15" s="32" customFormat="1" x14ac:dyDescent="0.25">
      <c r="A173" s="36"/>
      <c r="B173" s="52" t="s">
        <v>748</v>
      </c>
      <c r="C173" s="36">
        <v>4</v>
      </c>
      <c r="D173" s="56">
        <v>13.6663</v>
      </c>
      <c r="E173" s="84">
        <v>631</v>
      </c>
      <c r="F173" s="169">
        <v>237496.2</v>
      </c>
      <c r="G173" s="42">
        <v>100</v>
      </c>
      <c r="H173" s="51">
        <f t="shared" si="40"/>
        <v>237496.2</v>
      </c>
      <c r="I173" s="51">
        <f t="shared" si="39"/>
        <v>0</v>
      </c>
      <c r="J173" s="51">
        <f t="shared" si="36"/>
        <v>376.38066561014267</v>
      </c>
      <c r="K173" s="51">
        <f t="shared" si="41"/>
        <v>613.55002633709273</v>
      </c>
      <c r="L173" s="51">
        <f t="shared" si="42"/>
        <v>871753.81386532169</v>
      </c>
      <c r="M173" s="51"/>
      <c r="N173" s="51">
        <f t="shared" si="35"/>
        <v>871753.81386532169</v>
      </c>
      <c r="O173" s="34"/>
    </row>
    <row r="174" spans="1:15" s="32" customFormat="1" x14ac:dyDescent="0.25">
      <c r="A174" s="36"/>
      <c r="B174" s="52" t="s">
        <v>109</v>
      </c>
      <c r="C174" s="36">
        <v>4</v>
      </c>
      <c r="D174" s="56">
        <v>47.553799999999995</v>
      </c>
      <c r="E174" s="84">
        <v>2987</v>
      </c>
      <c r="F174" s="169">
        <v>1455541.5</v>
      </c>
      <c r="G174" s="42">
        <v>100</v>
      </c>
      <c r="H174" s="51">
        <f t="shared" si="40"/>
        <v>1455541.5</v>
      </c>
      <c r="I174" s="51">
        <f t="shared" si="39"/>
        <v>0</v>
      </c>
      <c r="J174" s="51">
        <f t="shared" si="36"/>
        <v>487.29209909608301</v>
      </c>
      <c r="K174" s="51">
        <f t="shared" si="41"/>
        <v>502.63859285115245</v>
      </c>
      <c r="L174" s="51">
        <f t="shared" si="42"/>
        <v>1178395.2649333815</v>
      </c>
      <c r="M174" s="51"/>
      <c r="N174" s="51">
        <f t="shared" si="35"/>
        <v>1178395.2649333815</v>
      </c>
      <c r="O174" s="34"/>
    </row>
    <row r="175" spans="1:15" s="32" customFormat="1" x14ac:dyDescent="0.25">
      <c r="A175" s="36"/>
      <c r="B175" s="52" t="s">
        <v>110</v>
      </c>
      <c r="C175" s="36">
        <v>4</v>
      </c>
      <c r="D175" s="56">
        <v>45.8063</v>
      </c>
      <c r="E175" s="84">
        <v>2278</v>
      </c>
      <c r="F175" s="169">
        <v>366220.3</v>
      </c>
      <c r="G175" s="42">
        <v>100</v>
      </c>
      <c r="H175" s="51">
        <f t="shared" si="40"/>
        <v>366220.3</v>
      </c>
      <c r="I175" s="51">
        <f t="shared" si="39"/>
        <v>0</v>
      </c>
      <c r="J175" s="51">
        <f t="shared" si="36"/>
        <v>160.76395961369622</v>
      </c>
      <c r="K175" s="51">
        <f t="shared" si="41"/>
        <v>829.16673233353924</v>
      </c>
      <c r="L175" s="51">
        <f t="shared" si="42"/>
        <v>1469553.3871080594</v>
      </c>
      <c r="M175" s="51"/>
      <c r="N175" s="51">
        <f t="shared" si="35"/>
        <v>1469553.3871080594</v>
      </c>
      <c r="O175" s="34"/>
    </row>
    <row r="176" spans="1:15" s="32" customFormat="1" x14ac:dyDescent="0.25">
      <c r="A176" s="36"/>
      <c r="B176" s="52" t="s">
        <v>111</v>
      </c>
      <c r="C176" s="36">
        <v>4</v>
      </c>
      <c r="D176" s="56">
        <v>48.502000000000002</v>
      </c>
      <c r="E176" s="84">
        <v>3232</v>
      </c>
      <c r="F176" s="169">
        <v>1024826.9</v>
      </c>
      <c r="G176" s="42">
        <v>100</v>
      </c>
      <c r="H176" s="51">
        <f t="shared" si="40"/>
        <v>1024826.9</v>
      </c>
      <c r="I176" s="51">
        <f t="shared" si="39"/>
        <v>0</v>
      </c>
      <c r="J176" s="51">
        <f t="shared" si="36"/>
        <v>317.08753094059409</v>
      </c>
      <c r="K176" s="51">
        <f t="shared" si="41"/>
        <v>672.84316100664137</v>
      </c>
      <c r="L176" s="51">
        <f t="shared" si="42"/>
        <v>1419014.1059779355</v>
      </c>
      <c r="M176" s="51"/>
      <c r="N176" s="51">
        <f t="shared" si="35"/>
        <v>1419014.1059779355</v>
      </c>
      <c r="O176" s="34"/>
    </row>
    <row r="177" spans="1:15" s="32" customFormat="1" x14ac:dyDescent="0.25">
      <c r="A177" s="36"/>
      <c r="B177" s="52" t="s">
        <v>749</v>
      </c>
      <c r="C177" s="36">
        <v>4</v>
      </c>
      <c r="D177" s="56">
        <v>18.323800000000002</v>
      </c>
      <c r="E177" s="84">
        <v>956</v>
      </c>
      <c r="F177" s="169">
        <v>775180.5</v>
      </c>
      <c r="G177" s="42">
        <v>100</v>
      </c>
      <c r="H177" s="51">
        <f t="shared" si="40"/>
        <v>775180.5</v>
      </c>
      <c r="I177" s="51">
        <f t="shared" si="39"/>
        <v>0</v>
      </c>
      <c r="J177" s="51">
        <f t="shared" si="36"/>
        <v>810.8582635983264</v>
      </c>
      <c r="K177" s="51">
        <f t="shared" si="41"/>
        <v>179.07242834890906</v>
      </c>
      <c r="L177" s="51">
        <f t="shared" si="42"/>
        <v>410521.71300050046</v>
      </c>
      <c r="M177" s="51"/>
      <c r="N177" s="51">
        <f t="shared" si="35"/>
        <v>410521.71300050046</v>
      </c>
      <c r="O177" s="34"/>
    </row>
    <row r="178" spans="1:15" s="32" customFormat="1" x14ac:dyDescent="0.25">
      <c r="A178" s="36"/>
      <c r="B178" s="52" t="s">
        <v>112</v>
      </c>
      <c r="C178" s="36">
        <v>4</v>
      </c>
      <c r="D178" s="56">
        <v>37.853900000000003</v>
      </c>
      <c r="E178" s="84">
        <v>1801</v>
      </c>
      <c r="F178" s="169">
        <v>775306.5</v>
      </c>
      <c r="G178" s="42">
        <v>100</v>
      </c>
      <c r="H178" s="51">
        <f t="shared" si="40"/>
        <v>775306.5</v>
      </c>
      <c r="I178" s="51">
        <f t="shared" si="39"/>
        <v>0</v>
      </c>
      <c r="J178" s="51">
        <f t="shared" si="36"/>
        <v>430.48667406996111</v>
      </c>
      <c r="K178" s="51">
        <f t="shared" si="41"/>
        <v>559.44401787727429</v>
      </c>
      <c r="L178" s="51">
        <f t="shared" si="42"/>
        <v>1052491.7907773722</v>
      </c>
      <c r="M178" s="51"/>
      <c r="N178" s="51">
        <f t="shared" si="35"/>
        <v>1052491.7907773722</v>
      </c>
      <c r="O178" s="34"/>
    </row>
    <row r="179" spans="1:15" s="32" customFormat="1" x14ac:dyDescent="0.25">
      <c r="A179" s="36"/>
      <c r="B179" s="52" t="s">
        <v>113</v>
      </c>
      <c r="C179" s="36">
        <v>4</v>
      </c>
      <c r="D179" s="56">
        <v>68.959999999999994</v>
      </c>
      <c r="E179" s="84">
        <v>4223</v>
      </c>
      <c r="F179" s="169">
        <v>1230321.6000000001</v>
      </c>
      <c r="G179" s="42">
        <v>100</v>
      </c>
      <c r="H179" s="51">
        <f t="shared" si="40"/>
        <v>1230321.6000000001</v>
      </c>
      <c r="I179" s="51">
        <f t="shared" si="39"/>
        <v>0</v>
      </c>
      <c r="J179" s="51">
        <f t="shared" si="36"/>
        <v>291.33829031494201</v>
      </c>
      <c r="K179" s="51">
        <f t="shared" si="41"/>
        <v>698.59240163229344</v>
      </c>
      <c r="L179" s="51">
        <f t="shared" si="42"/>
        <v>1657963.4748834707</v>
      </c>
      <c r="M179" s="51"/>
      <c r="N179" s="51">
        <f t="shared" si="35"/>
        <v>1657963.4748834707</v>
      </c>
      <c r="O179" s="34"/>
    </row>
    <row r="180" spans="1:15" s="32" customFormat="1" x14ac:dyDescent="0.25">
      <c r="A180" s="36"/>
      <c r="B180" s="52" t="s">
        <v>750</v>
      </c>
      <c r="C180" s="36">
        <v>4</v>
      </c>
      <c r="D180" s="56">
        <v>23.719200000000001</v>
      </c>
      <c r="E180" s="84">
        <v>987</v>
      </c>
      <c r="F180" s="169">
        <v>259527.9</v>
      </c>
      <c r="G180" s="42">
        <v>100</v>
      </c>
      <c r="H180" s="51">
        <f t="shared" si="40"/>
        <v>259527.9</v>
      </c>
      <c r="I180" s="51">
        <f t="shared" si="39"/>
        <v>0</v>
      </c>
      <c r="J180" s="51">
        <f t="shared" si="36"/>
        <v>262.94620060790271</v>
      </c>
      <c r="K180" s="51">
        <f t="shared" si="41"/>
        <v>726.98449133933275</v>
      </c>
      <c r="L180" s="51">
        <f t="shared" si="42"/>
        <v>1092753.2042093317</v>
      </c>
      <c r="M180" s="51"/>
      <c r="N180" s="51">
        <f t="shared" si="35"/>
        <v>1092753.2042093317</v>
      </c>
      <c r="O180" s="34"/>
    </row>
    <row r="181" spans="1:15" s="32" customFormat="1" x14ac:dyDescent="0.25">
      <c r="A181" s="36"/>
      <c r="B181" s="52" t="s">
        <v>114</v>
      </c>
      <c r="C181" s="36">
        <v>4</v>
      </c>
      <c r="D181" s="56">
        <v>39.612299999999998</v>
      </c>
      <c r="E181" s="84">
        <v>2659</v>
      </c>
      <c r="F181" s="169">
        <v>1230094.7</v>
      </c>
      <c r="G181" s="42">
        <v>100</v>
      </c>
      <c r="H181" s="51">
        <f t="shared" si="40"/>
        <v>1230094.7</v>
      </c>
      <c r="I181" s="51">
        <f t="shared" si="39"/>
        <v>0</v>
      </c>
      <c r="J181" s="51">
        <f t="shared" si="36"/>
        <v>462.61553215494547</v>
      </c>
      <c r="K181" s="51">
        <f t="shared" si="41"/>
        <v>527.31515979228993</v>
      </c>
      <c r="L181" s="51">
        <f t="shared" si="42"/>
        <v>1134842.8928463282</v>
      </c>
      <c r="M181" s="51"/>
      <c r="N181" s="51">
        <f t="shared" si="35"/>
        <v>1134842.8928463282</v>
      </c>
      <c r="O181" s="34"/>
    </row>
    <row r="182" spans="1:15" s="32" customFormat="1" x14ac:dyDescent="0.25">
      <c r="A182" s="36"/>
      <c r="B182" s="52" t="s">
        <v>115</v>
      </c>
      <c r="C182" s="36">
        <v>4</v>
      </c>
      <c r="D182" s="56">
        <v>14.54</v>
      </c>
      <c r="E182" s="84">
        <v>1514</v>
      </c>
      <c r="F182" s="169">
        <v>518085.2</v>
      </c>
      <c r="G182" s="42">
        <v>100</v>
      </c>
      <c r="H182" s="51">
        <f t="shared" si="40"/>
        <v>518085.2</v>
      </c>
      <c r="I182" s="51">
        <f t="shared" si="39"/>
        <v>0</v>
      </c>
      <c r="J182" s="51">
        <f t="shared" si="36"/>
        <v>342.19630118890359</v>
      </c>
      <c r="K182" s="51">
        <f t="shared" si="41"/>
        <v>647.73439075833187</v>
      </c>
      <c r="L182" s="51">
        <f t="shared" si="42"/>
        <v>1033805.8654914625</v>
      </c>
      <c r="M182" s="51"/>
      <c r="N182" s="51">
        <f t="shared" si="35"/>
        <v>1033805.8654914625</v>
      </c>
      <c r="O182" s="34"/>
    </row>
    <row r="183" spans="1:15" s="32" customFormat="1" x14ac:dyDescent="0.25">
      <c r="A183" s="36"/>
      <c r="B183" s="52" t="s">
        <v>116</v>
      </c>
      <c r="C183" s="36">
        <v>4</v>
      </c>
      <c r="D183" s="56">
        <v>48.664899999999996</v>
      </c>
      <c r="E183" s="84">
        <v>2941</v>
      </c>
      <c r="F183" s="169">
        <v>2572944.2999999998</v>
      </c>
      <c r="G183" s="42">
        <v>100</v>
      </c>
      <c r="H183" s="51">
        <f t="shared" si="40"/>
        <v>2572944.2999999998</v>
      </c>
      <c r="I183" s="51">
        <f t="shared" si="39"/>
        <v>0</v>
      </c>
      <c r="J183" s="51">
        <f t="shared" si="36"/>
        <v>874.85355321319275</v>
      </c>
      <c r="K183" s="51">
        <f t="shared" si="41"/>
        <v>115.07713873404271</v>
      </c>
      <c r="L183" s="51">
        <f t="shared" si="42"/>
        <v>710886.8246809619</v>
      </c>
      <c r="M183" s="51"/>
      <c r="N183" s="51">
        <f t="shared" si="35"/>
        <v>710886.8246809619</v>
      </c>
      <c r="O183" s="34"/>
    </row>
    <row r="184" spans="1:15" s="32" customFormat="1" x14ac:dyDescent="0.25">
      <c r="A184" s="36"/>
      <c r="B184" s="52" t="s">
        <v>117</v>
      </c>
      <c r="C184" s="36">
        <v>4</v>
      </c>
      <c r="D184" s="56">
        <v>32.5428</v>
      </c>
      <c r="E184" s="84">
        <v>1503</v>
      </c>
      <c r="F184" s="169">
        <v>493608.3</v>
      </c>
      <c r="G184" s="42">
        <v>100</v>
      </c>
      <c r="H184" s="51">
        <f t="shared" si="40"/>
        <v>493608.3</v>
      </c>
      <c r="I184" s="51">
        <f t="shared" si="39"/>
        <v>0</v>
      </c>
      <c r="J184" s="51">
        <f t="shared" si="36"/>
        <v>328.41536926147705</v>
      </c>
      <c r="K184" s="51">
        <f t="shared" si="41"/>
        <v>661.51532268575841</v>
      </c>
      <c r="L184" s="51">
        <f t="shared" si="42"/>
        <v>1115652.3428088443</v>
      </c>
      <c r="M184" s="51"/>
      <c r="N184" s="51">
        <f t="shared" si="35"/>
        <v>1115652.3428088443</v>
      </c>
      <c r="O184" s="34"/>
    </row>
    <row r="185" spans="1:15" s="32" customFormat="1" x14ac:dyDescent="0.25">
      <c r="A185" s="36"/>
      <c r="B185" s="52" t="s">
        <v>118</v>
      </c>
      <c r="C185" s="36">
        <v>4</v>
      </c>
      <c r="D185" s="56">
        <v>18.128499999999999</v>
      </c>
      <c r="E185" s="84">
        <v>1507</v>
      </c>
      <c r="F185" s="169">
        <v>450061.7</v>
      </c>
      <c r="G185" s="42">
        <v>100</v>
      </c>
      <c r="H185" s="51">
        <f t="shared" si="40"/>
        <v>450061.7</v>
      </c>
      <c r="I185" s="51">
        <f t="shared" si="39"/>
        <v>0</v>
      </c>
      <c r="J185" s="51">
        <f t="shared" si="36"/>
        <v>298.64744525547445</v>
      </c>
      <c r="K185" s="51">
        <f t="shared" si="41"/>
        <v>691.28324669176095</v>
      </c>
      <c r="L185" s="51">
        <f t="shared" si="42"/>
        <v>1098485.8100537711</v>
      </c>
      <c r="M185" s="51"/>
      <c r="N185" s="51">
        <f t="shared" si="35"/>
        <v>1098485.8100537711</v>
      </c>
      <c r="O185" s="34"/>
    </row>
    <row r="186" spans="1:15" s="32" customFormat="1" x14ac:dyDescent="0.25">
      <c r="A186" s="36"/>
      <c r="B186" s="52" t="s">
        <v>751</v>
      </c>
      <c r="C186" s="36">
        <v>4</v>
      </c>
      <c r="D186" s="56">
        <v>44.192900000000002</v>
      </c>
      <c r="E186" s="84">
        <v>2113</v>
      </c>
      <c r="F186" s="169">
        <v>311783.8</v>
      </c>
      <c r="G186" s="42">
        <v>100</v>
      </c>
      <c r="H186" s="51">
        <f t="shared" si="40"/>
        <v>311783.8</v>
      </c>
      <c r="I186" s="51">
        <f t="shared" si="39"/>
        <v>0</v>
      </c>
      <c r="J186" s="51">
        <f t="shared" si="36"/>
        <v>147.55504022716516</v>
      </c>
      <c r="K186" s="51">
        <f t="shared" si="41"/>
        <v>842.37565172007032</v>
      </c>
      <c r="L186" s="51">
        <f t="shared" si="42"/>
        <v>1457431.5151175892</v>
      </c>
      <c r="M186" s="51"/>
      <c r="N186" s="51">
        <f t="shared" si="35"/>
        <v>1457431.5151175892</v>
      </c>
      <c r="O186" s="34"/>
    </row>
    <row r="187" spans="1:15" s="32" customFormat="1" x14ac:dyDescent="0.25">
      <c r="A187" s="36"/>
      <c r="B187" s="52" t="s">
        <v>752</v>
      </c>
      <c r="C187" s="36">
        <v>4</v>
      </c>
      <c r="D187" s="56">
        <v>23.693400000000004</v>
      </c>
      <c r="E187" s="84">
        <v>920</v>
      </c>
      <c r="F187" s="169">
        <v>195109.1</v>
      </c>
      <c r="G187" s="42">
        <v>100</v>
      </c>
      <c r="H187" s="51">
        <f t="shared" si="40"/>
        <v>195109.1</v>
      </c>
      <c r="I187" s="51">
        <f t="shared" si="39"/>
        <v>0</v>
      </c>
      <c r="J187" s="51">
        <f t="shared" si="36"/>
        <v>212.07510869565218</v>
      </c>
      <c r="K187" s="51">
        <f t="shared" si="41"/>
        <v>777.85558325158331</v>
      </c>
      <c r="L187" s="51">
        <f t="shared" si="42"/>
        <v>1144823.1793967595</v>
      </c>
      <c r="M187" s="51"/>
      <c r="N187" s="51">
        <f t="shared" si="35"/>
        <v>1144823.1793967595</v>
      </c>
      <c r="O187" s="34"/>
    </row>
    <row r="188" spans="1:15" s="32" customFormat="1" x14ac:dyDescent="0.25">
      <c r="A188" s="36"/>
      <c r="B188" s="52" t="s">
        <v>119</v>
      </c>
      <c r="C188" s="36">
        <v>4</v>
      </c>
      <c r="D188" s="56">
        <v>21.2636</v>
      </c>
      <c r="E188" s="84">
        <v>1206</v>
      </c>
      <c r="F188" s="169">
        <v>417921.6</v>
      </c>
      <c r="G188" s="42">
        <v>100</v>
      </c>
      <c r="H188" s="51">
        <f t="shared" si="40"/>
        <v>417921.6</v>
      </c>
      <c r="I188" s="51">
        <f t="shared" si="39"/>
        <v>0</v>
      </c>
      <c r="J188" s="51">
        <f t="shared" si="36"/>
        <v>346.53532338308457</v>
      </c>
      <c r="K188" s="51">
        <f t="shared" si="41"/>
        <v>643.39536856415089</v>
      </c>
      <c r="L188" s="51">
        <f t="shared" si="42"/>
        <v>1012454.261042475</v>
      </c>
      <c r="M188" s="51"/>
      <c r="N188" s="51">
        <f t="shared" si="35"/>
        <v>1012454.261042475</v>
      </c>
      <c r="O188" s="34"/>
    </row>
    <row r="189" spans="1:15" s="32" customFormat="1" x14ac:dyDescent="0.25">
      <c r="A189" s="36"/>
      <c r="B189" s="52" t="s">
        <v>120</v>
      </c>
      <c r="C189" s="36">
        <v>4</v>
      </c>
      <c r="D189" s="56">
        <v>25.954899999999999</v>
      </c>
      <c r="E189" s="84">
        <v>1845</v>
      </c>
      <c r="F189" s="169">
        <v>481924.5</v>
      </c>
      <c r="G189" s="42">
        <v>100</v>
      </c>
      <c r="H189" s="51">
        <f t="shared" si="40"/>
        <v>481924.5</v>
      </c>
      <c r="I189" s="51">
        <f t="shared" si="39"/>
        <v>0</v>
      </c>
      <c r="J189" s="51">
        <f t="shared" si="36"/>
        <v>261.20569105691055</v>
      </c>
      <c r="K189" s="51">
        <f t="shared" si="41"/>
        <v>728.72500089032496</v>
      </c>
      <c r="L189" s="51">
        <f t="shared" si="42"/>
        <v>1217554.3241500529</v>
      </c>
      <c r="M189" s="51"/>
      <c r="N189" s="51">
        <f t="shared" si="35"/>
        <v>1217554.3241500529</v>
      </c>
      <c r="O189" s="34"/>
    </row>
    <row r="190" spans="1:15" s="32" customFormat="1" x14ac:dyDescent="0.25">
      <c r="A190" s="36"/>
      <c r="B190" s="52" t="s">
        <v>121</v>
      </c>
      <c r="C190" s="36">
        <v>4</v>
      </c>
      <c r="D190" s="56">
        <v>44.142299999999999</v>
      </c>
      <c r="E190" s="84">
        <v>2608</v>
      </c>
      <c r="F190" s="169">
        <v>791943.7</v>
      </c>
      <c r="G190" s="42">
        <v>100</v>
      </c>
      <c r="H190" s="51">
        <f t="shared" si="40"/>
        <v>791943.7</v>
      </c>
      <c r="I190" s="51">
        <f t="shared" si="39"/>
        <v>0</v>
      </c>
      <c r="J190" s="51">
        <f t="shared" si="36"/>
        <v>303.65939417177913</v>
      </c>
      <c r="K190" s="51">
        <f t="shared" si="41"/>
        <v>686.27129777545633</v>
      </c>
      <c r="L190" s="51">
        <f t="shared" si="42"/>
        <v>1335760.6113419819</v>
      </c>
      <c r="M190" s="51"/>
      <c r="N190" s="51">
        <f t="shared" si="35"/>
        <v>1335760.6113419819</v>
      </c>
      <c r="O190" s="34"/>
    </row>
    <row r="191" spans="1:15" s="32" customFormat="1" x14ac:dyDescent="0.25">
      <c r="A191" s="36"/>
      <c r="B191" s="52" t="s">
        <v>122</v>
      </c>
      <c r="C191" s="36">
        <v>4</v>
      </c>
      <c r="D191" s="56">
        <v>25.907800000000002</v>
      </c>
      <c r="E191" s="84">
        <v>1132</v>
      </c>
      <c r="F191" s="169">
        <v>251473.9</v>
      </c>
      <c r="G191" s="42">
        <v>100</v>
      </c>
      <c r="H191" s="51">
        <f t="shared" si="40"/>
        <v>251473.9</v>
      </c>
      <c r="I191" s="51">
        <f t="shared" si="39"/>
        <v>0</v>
      </c>
      <c r="J191" s="51">
        <f t="shared" si="36"/>
        <v>222.15008833922261</v>
      </c>
      <c r="K191" s="51">
        <f t="shared" si="41"/>
        <v>767.78060360801283</v>
      </c>
      <c r="L191" s="51">
        <f t="shared" si="42"/>
        <v>1169205.6708056484</v>
      </c>
      <c r="M191" s="51"/>
      <c r="N191" s="51">
        <f t="shared" si="35"/>
        <v>1169205.6708056484</v>
      </c>
      <c r="O191" s="34"/>
    </row>
    <row r="192" spans="1:15" s="32" customFormat="1" x14ac:dyDescent="0.25">
      <c r="A192" s="36"/>
      <c r="B192" s="52" t="s">
        <v>753</v>
      </c>
      <c r="C192" s="36">
        <v>4</v>
      </c>
      <c r="D192" s="56">
        <v>34.5657</v>
      </c>
      <c r="E192" s="84">
        <v>1488</v>
      </c>
      <c r="F192" s="169">
        <v>529832.1</v>
      </c>
      <c r="G192" s="42">
        <v>100</v>
      </c>
      <c r="H192" s="51">
        <f t="shared" si="40"/>
        <v>529832.1</v>
      </c>
      <c r="I192" s="51">
        <f t="shared" si="39"/>
        <v>0</v>
      </c>
      <c r="J192" s="51">
        <f t="shared" si="36"/>
        <v>356.06995967741932</v>
      </c>
      <c r="K192" s="51">
        <f t="shared" si="41"/>
        <v>633.86073226981614</v>
      </c>
      <c r="L192" s="51">
        <f t="shared" si="42"/>
        <v>1087938.1628913251</v>
      </c>
      <c r="M192" s="51"/>
      <c r="N192" s="51">
        <f t="shared" si="35"/>
        <v>1087938.1628913251</v>
      </c>
      <c r="O192" s="34"/>
    </row>
    <row r="193" spans="1:15" s="32" customFormat="1" x14ac:dyDescent="0.25">
      <c r="A193" s="36"/>
      <c r="B193" s="52"/>
      <c r="C193" s="36"/>
      <c r="D193" s="56">
        <v>0</v>
      </c>
      <c r="E193" s="86"/>
      <c r="F193" s="43"/>
      <c r="G193" s="42"/>
      <c r="H193" s="43"/>
      <c r="I193" s="33"/>
      <c r="J193" s="33"/>
      <c r="K193" s="51"/>
      <c r="L193" s="51"/>
      <c r="M193" s="51"/>
      <c r="N193" s="51"/>
      <c r="O193" s="34"/>
    </row>
    <row r="194" spans="1:15" s="32" customFormat="1" x14ac:dyDescent="0.25">
      <c r="A194" s="31" t="s">
        <v>123</v>
      </c>
      <c r="B194" s="44" t="s">
        <v>2</v>
      </c>
      <c r="C194" s="45"/>
      <c r="D194" s="3">
        <v>753.54510000000005</v>
      </c>
      <c r="E194" s="87">
        <f>E195</f>
        <v>69566</v>
      </c>
      <c r="F194" s="38">
        <f t="shared" ref="F194" si="43">F196</f>
        <v>0</v>
      </c>
      <c r="G194" s="38"/>
      <c r="H194" s="38">
        <f>H196</f>
        <v>6474968.4749999996</v>
      </c>
      <c r="I194" s="38">
        <f>I196</f>
        <v>-6474968.4749999996</v>
      </c>
      <c r="J194" s="38"/>
      <c r="K194" s="51"/>
      <c r="L194" s="51"/>
      <c r="M194" s="47">
        <f>M196</f>
        <v>38071470.865883879</v>
      </c>
      <c r="N194" s="38">
        <f t="shared" si="35"/>
        <v>38071470.865883879</v>
      </c>
      <c r="O194" s="34"/>
    </row>
    <row r="195" spans="1:15" s="32" customFormat="1" x14ac:dyDescent="0.25">
      <c r="A195" s="31" t="s">
        <v>123</v>
      </c>
      <c r="B195" s="44" t="s">
        <v>3</v>
      </c>
      <c r="C195" s="45"/>
      <c r="D195" s="3">
        <v>753.54510000000005</v>
      </c>
      <c r="E195" s="87">
        <f>SUM(E197:E224)</f>
        <v>69566</v>
      </c>
      <c r="F195" s="38">
        <f t="shared" ref="F195" si="44">SUM(F197:F224)</f>
        <v>39947702.999999985</v>
      </c>
      <c r="G195" s="38"/>
      <c r="H195" s="38">
        <f>SUM(H197:H224)</f>
        <v>26997766.049999997</v>
      </c>
      <c r="I195" s="38">
        <f>SUM(I197:I224)</f>
        <v>12949936.949999999</v>
      </c>
      <c r="J195" s="38"/>
      <c r="K195" s="51"/>
      <c r="L195" s="38">
        <f>SUM(L197:L224)</f>
        <v>36098949.198090389</v>
      </c>
      <c r="M195" s="51"/>
      <c r="N195" s="38">
        <f t="shared" si="35"/>
        <v>36098949.198090389</v>
      </c>
      <c r="O195" s="34"/>
    </row>
    <row r="196" spans="1:15" s="32" customFormat="1" x14ac:dyDescent="0.25">
      <c r="A196" s="36"/>
      <c r="B196" s="52" t="s">
        <v>26</v>
      </c>
      <c r="C196" s="36">
        <v>2</v>
      </c>
      <c r="D196" s="56">
        <v>0</v>
      </c>
      <c r="E196" s="88"/>
      <c r="F196" s="51"/>
      <c r="G196" s="42">
        <v>25</v>
      </c>
      <c r="H196" s="51">
        <f>F201*G196/100</f>
        <v>6474968.4749999996</v>
      </c>
      <c r="I196" s="51">
        <f t="shared" ref="I196:I224" si="45">F196-H196</f>
        <v>-6474968.4749999996</v>
      </c>
      <c r="J196" s="51"/>
      <c r="K196" s="51"/>
      <c r="L196" s="51"/>
      <c r="M196" s="51">
        <f>($L$7*$L$8*E194/$L$10)+($L$7*$L$9*D194/$L$11)</f>
        <v>38071470.865883879</v>
      </c>
      <c r="N196" s="51">
        <f t="shared" si="35"/>
        <v>38071470.865883879</v>
      </c>
      <c r="O196" s="34"/>
    </row>
    <row r="197" spans="1:15" s="32" customFormat="1" x14ac:dyDescent="0.25">
      <c r="A197" s="36"/>
      <c r="B197" s="52" t="s">
        <v>124</v>
      </c>
      <c r="C197" s="36">
        <v>4</v>
      </c>
      <c r="D197" s="56">
        <v>15.2896</v>
      </c>
      <c r="E197" s="84">
        <v>1728</v>
      </c>
      <c r="F197" s="170">
        <v>418388</v>
      </c>
      <c r="G197" s="42">
        <v>100</v>
      </c>
      <c r="H197" s="51">
        <f t="shared" ref="H197:H224" si="46">F197*G197/100</f>
        <v>418388</v>
      </c>
      <c r="I197" s="51">
        <f t="shared" si="45"/>
        <v>0</v>
      </c>
      <c r="J197" s="51">
        <f t="shared" si="36"/>
        <v>242.12268518518519</v>
      </c>
      <c r="K197" s="51">
        <f t="shared" ref="K197:K224" si="47">$J$11*$J$19-J197</f>
        <v>747.80800676205024</v>
      </c>
      <c r="L197" s="51">
        <f t="shared" ref="L197:L224" si="48">IF(K197&gt;0,$J$7*$J$8*(K197/$K$19),0)+$J$7*$J$9*(E197/$E$19)+$J$7*$J$10*(D197/$D$19)</f>
        <v>1185320.9051286222</v>
      </c>
      <c r="M197" s="51"/>
      <c r="N197" s="51">
        <f t="shared" si="35"/>
        <v>1185320.9051286222</v>
      </c>
      <c r="O197" s="34"/>
    </row>
    <row r="198" spans="1:15" s="32" customFormat="1" x14ac:dyDescent="0.25">
      <c r="A198" s="36"/>
      <c r="B198" s="52" t="s">
        <v>125</v>
      </c>
      <c r="C198" s="36">
        <v>4</v>
      </c>
      <c r="D198" s="56">
        <v>59.804700000000004</v>
      </c>
      <c r="E198" s="84">
        <v>3132</v>
      </c>
      <c r="F198" s="170">
        <v>888212.7</v>
      </c>
      <c r="G198" s="42">
        <v>100</v>
      </c>
      <c r="H198" s="51">
        <f t="shared" si="46"/>
        <v>888212.7</v>
      </c>
      <c r="I198" s="51">
        <f t="shared" si="45"/>
        <v>0</v>
      </c>
      <c r="J198" s="51">
        <f t="shared" si="36"/>
        <v>283.59281609195403</v>
      </c>
      <c r="K198" s="51">
        <f t="shared" si="47"/>
        <v>706.33787585528148</v>
      </c>
      <c r="L198" s="51">
        <f t="shared" si="48"/>
        <v>1487823.2500577066</v>
      </c>
      <c r="M198" s="51"/>
      <c r="N198" s="51">
        <f t="shared" si="35"/>
        <v>1487823.2500577066</v>
      </c>
      <c r="O198" s="34"/>
    </row>
    <row r="199" spans="1:15" s="32" customFormat="1" x14ac:dyDescent="0.25">
      <c r="A199" s="36"/>
      <c r="B199" s="52" t="s">
        <v>126</v>
      </c>
      <c r="C199" s="36">
        <v>4</v>
      </c>
      <c r="D199" s="56">
        <v>15.4596</v>
      </c>
      <c r="E199" s="84">
        <v>982</v>
      </c>
      <c r="F199" s="170">
        <v>193773.1</v>
      </c>
      <c r="G199" s="42">
        <v>100</v>
      </c>
      <c r="H199" s="51">
        <f t="shared" si="46"/>
        <v>193773.1</v>
      </c>
      <c r="I199" s="51">
        <f t="shared" si="45"/>
        <v>0</v>
      </c>
      <c r="J199" s="51">
        <f t="shared" si="36"/>
        <v>197.32494908350307</v>
      </c>
      <c r="K199" s="51">
        <f t="shared" si="47"/>
        <v>792.60574286373242</v>
      </c>
      <c r="L199" s="51">
        <f t="shared" si="48"/>
        <v>1140273.3744107122</v>
      </c>
      <c r="M199" s="51"/>
      <c r="N199" s="51">
        <f t="shared" si="35"/>
        <v>1140273.3744107122</v>
      </c>
      <c r="O199" s="34"/>
    </row>
    <row r="200" spans="1:15" s="32" customFormat="1" x14ac:dyDescent="0.25">
      <c r="A200" s="36"/>
      <c r="B200" s="52" t="s">
        <v>127</v>
      </c>
      <c r="C200" s="36">
        <v>4</v>
      </c>
      <c r="D200" s="56">
        <v>11.678699999999999</v>
      </c>
      <c r="E200" s="84">
        <v>956</v>
      </c>
      <c r="F200" s="170">
        <v>98071.3</v>
      </c>
      <c r="G200" s="42">
        <v>100</v>
      </c>
      <c r="H200" s="51">
        <f t="shared" si="46"/>
        <v>98071.3</v>
      </c>
      <c r="I200" s="51">
        <f t="shared" si="45"/>
        <v>0</v>
      </c>
      <c r="J200" s="51">
        <f t="shared" si="36"/>
        <v>102.58504184100418</v>
      </c>
      <c r="K200" s="51">
        <f t="shared" si="47"/>
        <v>887.34565010623123</v>
      </c>
      <c r="L200" s="51">
        <f t="shared" si="48"/>
        <v>1236575.8005100053</v>
      </c>
      <c r="M200" s="51"/>
      <c r="N200" s="51">
        <f t="shared" si="35"/>
        <v>1236575.8005100053</v>
      </c>
      <c r="O200" s="34"/>
    </row>
    <row r="201" spans="1:15" s="32" customFormat="1" x14ac:dyDescent="0.25">
      <c r="A201" s="36"/>
      <c r="B201" s="52" t="s">
        <v>874</v>
      </c>
      <c r="C201" s="36">
        <v>3</v>
      </c>
      <c r="D201" s="56">
        <v>42.328599999999994</v>
      </c>
      <c r="E201" s="84">
        <v>14250</v>
      </c>
      <c r="F201" s="170">
        <v>25899873.899999999</v>
      </c>
      <c r="G201" s="42">
        <v>50</v>
      </c>
      <c r="H201" s="51">
        <f t="shared" si="46"/>
        <v>12949936.949999999</v>
      </c>
      <c r="I201" s="51">
        <f t="shared" si="45"/>
        <v>12949936.949999999</v>
      </c>
      <c r="J201" s="51">
        <f t="shared" si="36"/>
        <v>1817.5350105263158</v>
      </c>
      <c r="K201" s="51">
        <f t="shared" si="47"/>
        <v>-827.60431857908031</v>
      </c>
      <c r="L201" s="51">
        <f t="shared" si="48"/>
        <v>2057299.3087160781</v>
      </c>
      <c r="M201" s="51"/>
      <c r="N201" s="51">
        <f t="shared" si="35"/>
        <v>2057299.3087160781</v>
      </c>
      <c r="O201" s="34"/>
    </row>
    <row r="202" spans="1:15" s="32" customFormat="1" x14ac:dyDescent="0.25">
      <c r="A202" s="36"/>
      <c r="B202" s="52" t="s">
        <v>128</v>
      </c>
      <c r="C202" s="36">
        <v>4</v>
      </c>
      <c r="D202" s="56">
        <v>31.614599999999999</v>
      </c>
      <c r="E202" s="84">
        <v>1281</v>
      </c>
      <c r="F202" s="170">
        <v>227400.4</v>
      </c>
      <c r="G202" s="42">
        <v>100</v>
      </c>
      <c r="H202" s="51">
        <f t="shared" si="46"/>
        <v>227400.4</v>
      </c>
      <c r="I202" s="51">
        <f t="shared" si="45"/>
        <v>0</v>
      </c>
      <c r="J202" s="51">
        <f t="shared" si="36"/>
        <v>177.51787665886027</v>
      </c>
      <c r="K202" s="51">
        <f t="shared" si="47"/>
        <v>812.41281528837521</v>
      </c>
      <c r="L202" s="51">
        <f t="shared" si="48"/>
        <v>1263845.8877089396</v>
      </c>
      <c r="M202" s="51"/>
      <c r="N202" s="51">
        <f t="shared" si="35"/>
        <v>1263845.8877089396</v>
      </c>
      <c r="O202" s="34"/>
    </row>
    <row r="203" spans="1:15" s="32" customFormat="1" x14ac:dyDescent="0.25">
      <c r="A203" s="36"/>
      <c r="B203" s="52" t="s">
        <v>129</v>
      </c>
      <c r="C203" s="36">
        <v>4</v>
      </c>
      <c r="D203" s="56">
        <v>10.417100000000001</v>
      </c>
      <c r="E203" s="84">
        <v>638</v>
      </c>
      <c r="F203" s="170">
        <v>141580.1</v>
      </c>
      <c r="G203" s="42">
        <v>100</v>
      </c>
      <c r="H203" s="51">
        <f t="shared" si="46"/>
        <v>141580.1</v>
      </c>
      <c r="I203" s="51">
        <f t="shared" si="45"/>
        <v>0</v>
      </c>
      <c r="J203" s="51">
        <f t="shared" si="36"/>
        <v>221.91238244514108</v>
      </c>
      <c r="K203" s="51">
        <f t="shared" si="47"/>
        <v>768.01830950209433</v>
      </c>
      <c r="L203" s="51">
        <f t="shared" si="48"/>
        <v>1046167.6341073052</v>
      </c>
      <c r="M203" s="51"/>
      <c r="N203" s="51">
        <f t="shared" si="35"/>
        <v>1046167.6341073052</v>
      </c>
      <c r="O203" s="34"/>
    </row>
    <row r="204" spans="1:15" s="32" customFormat="1" x14ac:dyDescent="0.25">
      <c r="A204" s="36"/>
      <c r="B204" s="52" t="s">
        <v>754</v>
      </c>
      <c r="C204" s="36">
        <v>4</v>
      </c>
      <c r="D204" s="56">
        <v>38.0578</v>
      </c>
      <c r="E204" s="84">
        <v>2505</v>
      </c>
      <c r="F204" s="170">
        <v>1405100.5</v>
      </c>
      <c r="G204" s="42">
        <v>100</v>
      </c>
      <c r="H204" s="51">
        <f t="shared" si="46"/>
        <v>1405100.5</v>
      </c>
      <c r="I204" s="51">
        <f t="shared" si="45"/>
        <v>0</v>
      </c>
      <c r="J204" s="51">
        <f t="shared" si="36"/>
        <v>560.91836327345311</v>
      </c>
      <c r="K204" s="51">
        <f t="shared" si="47"/>
        <v>429.01232867378235</v>
      </c>
      <c r="L204" s="51">
        <f t="shared" si="48"/>
        <v>990471.22117379936</v>
      </c>
      <c r="M204" s="51"/>
      <c r="N204" s="51">
        <f t="shared" si="35"/>
        <v>990471.22117379936</v>
      </c>
      <c r="O204" s="34"/>
    </row>
    <row r="205" spans="1:15" s="32" customFormat="1" x14ac:dyDescent="0.25">
      <c r="A205" s="36"/>
      <c r="B205" s="52" t="s">
        <v>130</v>
      </c>
      <c r="C205" s="36">
        <v>4</v>
      </c>
      <c r="D205" s="56">
        <v>16.581199999999999</v>
      </c>
      <c r="E205" s="84">
        <v>1326</v>
      </c>
      <c r="F205" s="170">
        <v>287798.5</v>
      </c>
      <c r="G205" s="42">
        <v>100</v>
      </c>
      <c r="H205" s="51">
        <f t="shared" si="46"/>
        <v>287798.5</v>
      </c>
      <c r="I205" s="51">
        <f t="shared" si="45"/>
        <v>0</v>
      </c>
      <c r="J205" s="51">
        <f t="shared" si="36"/>
        <v>217.04260935143287</v>
      </c>
      <c r="K205" s="51">
        <f t="shared" si="47"/>
        <v>772.88808259580264</v>
      </c>
      <c r="L205" s="51">
        <f t="shared" si="48"/>
        <v>1166624.7020119261</v>
      </c>
      <c r="M205" s="51"/>
      <c r="N205" s="51">
        <f t="shared" si="35"/>
        <v>1166624.7020119261</v>
      </c>
      <c r="O205" s="34"/>
    </row>
    <row r="206" spans="1:15" s="32" customFormat="1" x14ac:dyDescent="0.25">
      <c r="A206" s="36"/>
      <c r="B206" s="52" t="s">
        <v>131</v>
      </c>
      <c r="C206" s="36">
        <v>4</v>
      </c>
      <c r="D206" s="56">
        <v>25.100100000000005</v>
      </c>
      <c r="E206" s="84">
        <v>1640</v>
      </c>
      <c r="F206" s="170">
        <v>339373.9</v>
      </c>
      <c r="G206" s="42">
        <v>100</v>
      </c>
      <c r="H206" s="51">
        <f t="shared" si="46"/>
        <v>339373.9</v>
      </c>
      <c r="I206" s="51">
        <f t="shared" si="45"/>
        <v>0</v>
      </c>
      <c r="J206" s="51">
        <f t="shared" si="36"/>
        <v>206.93530487804878</v>
      </c>
      <c r="K206" s="51">
        <f t="shared" si="47"/>
        <v>782.99538706918668</v>
      </c>
      <c r="L206" s="51">
        <f t="shared" si="48"/>
        <v>1252229.7091036825</v>
      </c>
      <c r="M206" s="51"/>
      <c r="N206" s="51">
        <f t="shared" si="35"/>
        <v>1252229.7091036825</v>
      </c>
      <c r="O206" s="34"/>
    </row>
    <row r="207" spans="1:15" s="32" customFormat="1" x14ac:dyDescent="0.25">
      <c r="A207" s="36"/>
      <c r="B207" s="52" t="s">
        <v>132</v>
      </c>
      <c r="C207" s="36">
        <v>4</v>
      </c>
      <c r="D207" s="56">
        <v>26.023400000000002</v>
      </c>
      <c r="E207" s="84">
        <v>2426</v>
      </c>
      <c r="F207" s="170">
        <v>533146.9</v>
      </c>
      <c r="G207" s="42">
        <v>100</v>
      </c>
      <c r="H207" s="51">
        <f t="shared" si="46"/>
        <v>533146.9</v>
      </c>
      <c r="I207" s="51">
        <f t="shared" si="45"/>
        <v>0</v>
      </c>
      <c r="J207" s="51">
        <f t="shared" si="36"/>
        <v>219.76376751854906</v>
      </c>
      <c r="K207" s="51">
        <f t="shared" si="47"/>
        <v>770.16692442868634</v>
      </c>
      <c r="L207" s="51">
        <f t="shared" si="48"/>
        <v>1345063.703146616</v>
      </c>
      <c r="M207" s="51"/>
      <c r="N207" s="51">
        <f t="shared" si="35"/>
        <v>1345063.703146616</v>
      </c>
      <c r="O207" s="34"/>
    </row>
    <row r="208" spans="1:15" s="32" customFormat="1" x14ac:dyDescent="0.25">
      <c r="A208" s="36"/>
      <c r="B208" s="52" t="s">
        <v>133</v>
      </c>
      <c r="C208" s="36">
        <v>4</v>
      </c>
      <c r="D208" s="56">
        <v>18.456199999999999</v>
      </c>
      <c r="E208" s="84">
        <v>1508</v>
      </c>
      <c r="F208" s="170">
        <v>268867.40000000002</v>
      </c>
      <c r="G208" s="42">
        <v>100</v>
      </c>
      <c r="H208" s="51">
        <f t="shared" si="46"/>
        <v>268867.40000000002</v>
      </c>
      <c r="I208" s="51">
        <f t="shared" si="45"/>
        <v>0</v>
      </c>
      <c r="J208" s="51">
        <f t="shared" si="36"/>
        <v>178.29403183023874</v>
      </c>
      <c r="K208" s="51">
        <f t="shared" si="47"/>
        <v>811.63666011699672</v>
      </c>
      <c r="L208" s="51">
        <f t="shared" si="48"/>
        <v>1244389.1411086705</v>
      </c>
      <c r="M208" s="51"/>
      <c r="N208" s="51">
        <f t="shared" si="35"/>
        <v>1244389.1411086705</v>
      </c>
      <c r="O208" s="34"/>
    </row>
    <row r="209" spans="1:15" s="32" customFormat="1" x14ac:dyDescent="0.25">
      <c r="A209" s="36"/>
      <c r="B209" s="52" t="s">
        <v>134</v>
      </c>
      <c r="C209" s="36">
        <v>4</v>
      </c>
      <c r="D209" s="56">
        <v>18.093399999999999</v>
      </c>
      <c r="E209" s="84">
        <v>1558</v>
      </c>
      <c r="F209" s="170">
        <v>464896.5</v>
      </c>
      <c r="G209" s="42">
        <v>100</v>
      </c>
      <c r="H209" s="51">
        <f t="shared" si="46"/>
        <v>464896.5</v>
      </c>
      <c r="I209" s="51">
        <f t="shared" si="45"/>
        <v>0</v>
      </c>
      <c r="J209" s="51">
        <f t="shared" si="36"/>
        <v>298.39313222079591</v>
      </c>
      <c r="K209" s="51">
        <f t="shared" si="47"/>
        <v>691.53755972643955</v>
      </c>
      <c r="L209" s="51">
        <f t="shared" si="48"/>
        <v>1105462.2732715546</v>
      </c>
      <c r="M209" s="51"/>
      <c r="N209" s="51">
        <f t="shared" si="35"/>
        <v>1105462.2732715546</v>
      </c>
      <c r="O209" s="34"/>
    </row>
    <row r="210" spans="1:15" s="32" customFormat="1" x14ac:dyDescent="0.25">
      <c r="A210" s="36"/>
      <c r="B210" s="52" t="s">
        <v>135</v>
      </c>
      <c r="C210" s="36">
        <v>4</v>
      </c>
      <c r="D210" s="56">
        <v>32.839999999999996</v>
      </c>
      <c r="E210" s="84">
        <v>1870</v>
      </c>
      <c r="F210" s="170">
        <v>659577.1</v>
      </c>
      <c r="G210" s="42">
        <v>100</v>
      </c>
      <c r="H210" s="51">
        <f t="shared" si="46"/>
        <v>659577.1</v>
      </c>
      <c r="I210" s="51">
        <f t="shared" si="45"/>
        <v>0</v>
      </c>
      <c r="J210" s="51">
        <f t="shared" si="36"/>
        <v>352.71502673796789</v>
      </c>
      <c r="K210" s="51">
        <f t="shared" si="47"/>
        <v>637.21566520926763</v>
      </c>
      <c r="L210" s="51">
        <f t="shared" si="48"/>
        <v>1136510.3041558021</v>
      </c>
      <c r="M210" s="51"/>
      <c r="N210" s="51">
        <f t="shared" si="35"/>
        <v>1136510.3041558021</v>
      </c>
      <c r="O210" s="34"/>
    </row>
    <row r="211" spans="1:15" s="32" customFormat="1" x14ac:dyDescent="0.25">
      <c r="A211" s="36"/>
      <c r="B211" s="52" t="s">
        <v>136</v>
      </c>
      <c r="C211" s="36">
        <v>4</v>
      </c>
      <c r="D211" s="56">
        <v>12.6798</v>
      </c>
      <c r="E211" s="84">
        <v>878</v>
      </c>
      <c r="F211" s="170">
        <v>267430.5</v>
      </c>
      <c r="G211" s="42">
        <v>100</v>
      </c>
      <c r="H211" s="51">
        <f t="shared" si="46"/>
        <v>267430.5</v>
      </c>
      <c r="I211" s="51">
        <f t="shared" si="45"/>
        <v>0</v>
      </c>
      <c r="J211" s="51">
        <f t="shared" si="36"/>
        <v>304.59054669703875</v>
      </c>
      <c r="K211" s="51">
        <f t="shared" si="47"/>
        <v>685.34014525019666</v>
      </c>
      <c r="L211" s="51">
        <f t="shared" si="48"/>
        <v>987260.58893211652</v>
      </c>
      <c r="M211" s="51"/>
      <c r="N211" s="51">
        <f t="shared" ref="N211:N255" si="49">L211+M211</f>
        <v>987260.58893211652</v>
      </c>
      <c r="O211" s="34"/>
    </row>
    <row r="212" spans="1:15" s="32" customFormat="1" x14ac:dyDescent="0.25">
      <c r="A212" s="36"/>
      <c r="B212" s="52" t="s">
        <v>137</v>
      </c>
      <c r="C212" s="36">
        <v>4</v>
      </c>
      <c r="D212" s="56">
        <v>7.3449</v>
      </c>
      <c r="E212" s="84">
        <v>1145</v>
      </c>
      <c r="F212" s="170">
        <v>297906.90000000002</v>
      </c>
      <c r="G212" s="42">
        <v>100</v>
      </c>
      <c r="H212" s="51">
        <f t="shared" si="46"/>
        <v>297906.90000000002</v>
      </c>
      <c r="I212" s="51">
        <f t="shared" si="45"/>
        <v>0</v>
      </c>
      <c r="J212" s="51">
        <f t="shared" si="36"/>
        <v>260.18069868995633</v>
      </c>
      <c r="K212" s="51">
        <f t="shared" si="47"/>
        <v>729.74999325727913</v>
      </c>
      <c r="L212" s="51">
        <f t="shared" si="48"/>
        <v>1056422.9030758752</v>
      </c>
      <c r="M212" s="51"/>
      <c r="N212" s="51">
        <f t="shared" si="49"/>
        <v>1056422.9030758752</v>
      </c>
      <c r="O212" s="34"/>
    </row>
    <row r="213" spans="1:15" s="32" customFormat="1" x14ac:dyDescent="0.25">
      <c r="A213" s="36"/>
      <c r="B213" s="52" t="s">
        <v>138</v>
      </c>
      <c r="C213" s="36">
        <v>4</v>
      </c>
      <c r="D213" s="56">
        <v>45.099099999999993</v>
      </c>
      <c r="E213" s="84">
        <v>2938</v>
      </c>
      <c r="F213" s="170">
        <v>1037632.5</v>
      </c>
      <c r="G213" s="42">
        <v>100</v>
      </c>
      <c r="H213" s="51">
        <f t="shared" si="46"/>
        <v>1037632.5</v>
      </c>
      <c r="I213" s="51">
        <f t="shared" si="45"/>
        <v>0</v>
      </c>
      <c r="J213" s="51">
        <f t="shared" si="36"/>
        <v>353.17648059904695</v>
      </c>
      <c r="K213" s="51">
        <f t="shared" si="47"/>
        <v>636.75421134818851</v>
      </c>
      <c r="L213" s="51">
        <f t="shared" si="48"/>
        <v>1323842.1496478976</v>
      </c>
      <c r="M213" s="51"/>
      <c r="N213" s="51">
        <f t="shared" si="49"/>
        <v>1323842.1496478976</v>
      </c>
      <c r="O213" s="34"/>
    </row>
    <row r="214" spans="1:15" s="32" customFormat="1" x14ac:dyDescent="0.25">
      <c r="A214" s="36"/>
      <c r="B214" s="52" t="s">
        <v>139</v>
      </c>
      <c r="C214" s="36">
        <v>4</v>
      </c>
      <c r="D214" s="56">
        <v>16.179600000000001</v>
      </c>
      <c r="E214" s="84">
        <v>1586</v>
      </c>
      <c r="F214" s="170">
        <v>543557.80000000005</v>
      </c>
      <c r="G214" s="42">
        <v>100</v>
      </c>
      <c r="H214" s="51">
        <f t="shared" si="46"/>
        <v>543557.80000000005</v>
      </c>
      <c r="I214" s="51">
        <f t="shared" si="45"/>
        <v>0</v>
      </c>
      <c r="J214" s="51">
        <f t="shared" si="36"/>
        <v>342.722446406053</v>
      </c>
      <c r="K214" s="51">
        <f t="shared" si="47"/>
        <v>647.20824554118246</v>
      </c>
      <c r="L214" s="51">
        <f t="shared" si="48"/>
        <v>1048855.8488191725</v>
      </c>
      <c r="M214" s="51"/>
      <c r="N214" s="51">
        <f t="shared" si="49"/>
        <v>1048855.8488191725</v>
      </c>
      <c r="O214" s="34"/>
    </row>
    <row r="215" spans="1:15" s="32" customFormat="1" x14ac:dyDescent="0.25">
      <c r="A215" s="36"/>
      <c r="B215" s="52" t="s">
        <v>755</v>
      </c>
      <c r="C215" s="36">
        <v>4</v>
      </c>
      <c r="D215" s="56">
        <v>32.394000000000005</v>
      </c>
      <c r="E215" s="84">
        <v>2457</v>
      </c>
      <c r="F215" s="170">
        <v>577412</v>
      </c>
      <c r="G215" s="42">
        <v>100</v>
      </c>
      <c r="H215" s="51">
        <f t="shared" si="46"/>
        <v>577412</v>
      </c>
      <c r="I215" s="51">
        <f t="shared" si="45"/>
        <v>0</v>
      </c>
      <c r="J215" s="51">
        <f t="shared" si="36"/>
        <v>235.00691900691902</v>
      </c>
      <c r="K215" s="51">
        <f t="shared" si="47"/>
        <v>754.92377294031644</v>
      </c>
      <c r="L215" s="51">
        <f t="shared" si="48"/>
        <v>1354514.0633016927</v>
      </c>
      <c r="M215" s="51"/>
      <c r="N215" s="51">
        <f t="shared" si="49"/>
        <v>1354514.0633016927</v>
      </c>
      <c r="O215" s="34"/>
    </row>
    <row r="216" spans="1:15" s="32" customFormat="1" x14ac:dyDescent="0.25">
      <c r="A216" s="36"/>
      <c r="B216" s="52" t="s">
        <v>140</v>
      </c>
      <c r="C216" s="36">
        <v>4</v>
      </c>
      <c r="D216" s="56">
        <v>25.742600000000003</v>
      </c>
      <c r="E216" s="84">
        <v>1567</v>
      </c>
      <c r="F216" s="170">
        <v>297982.5</v>
      </c>
      <c r="G216" s="42">
        <v>100</v>
      </c>
      <c r="H216" s="51">
        <f t="shared" si="46"/>
        <v>297982.5</v>
      </c>
      <c r="I216" s="51">
        <f t="shared" si="45"/>
        <v>0</v>
      </c>
      <c r="J216" s="51">
        <f t="shared" ref="J216:J279" si="50">F216/E216</f>
        <v>190.16113592852585</v>
      </c>
      <c r="K216" s="51">
        <f t="shared" si="47"/>
        <v>799.76955601870964</v>
      </c>
      <c r="L216" s="51">
        <f t="shared" si="48"/>
        <v>1265024.540983967</v>
      </c>
      <c r="M216" s="51"/>
      <c r="N216" s="51">
        <f t="shared" si="49"/>
        <v>1265024.540983967</v>
      </c>
      <c r="O216" s="34"/>
    </row>
    <row r="217" spans="1:15" s="32" customFormat="1" x14ac:dyDescent="0.25">
      <c r="A217" s="36"/>
      <c r="B217" s="52" t="s">
        <v>141</v>
      </c>
      <c r="C217" s="36">
        <v>4</v>
      </c>
      <c r="D217" s="56">
        <v>45.363399999999999</v>
      </c>
      <c r="E217" s="84">
        <v>2363</v>
      </c>
      <c r="F217" s="170">
        <v>552481.4</v>
      </c>
      <c r="G217" s="42">
        <v>100</v>
      </c>
      <c r="H217" s="51">
        <f t="shared" si="46"/>
        <v>552481.4</v>
      </c>
      <c r="I217" s="51">
        <f t="shared" si="45"/>
        <v>0</v>
      </c>
      <c r="J217" s="51">
        <f t="shared" si="50"/>
        <v>233.80507829030893</v>
      </c>
      <c r="K217" s="51">
        <f t="shared" si="47"/>
        <v>756.12561365692659</v>
      </c>
      <c r="L217" s="51">
        <f t="shared" si="48"/>
        <v>1391517.6095621597</v>
      </c>
      <c r="M217" s="51"/>
      <c r="N217" s="51">
        <f t="shared" si="49"/>
        <v>1391517.6095621597</v>
      </c>
      <c r="O217" s="34"/>
    </row>
    <row r="218" spans="1:15" s="32" customFormat="1" x14ac:dyDescent="0.25">
      <c r="A218" s="36"/>
      <c r="B218" s="52" t="s">
        <v>756</v>
      </c>
      <c r="C218" s="36">
        <v>4</v>
      </c>
      <c r="D218" s="56">
        <v>39.507899999999999</v>
      </c>
      <c r="E218" s="84">
        <v>2224</v>
      </c>
      <c r="F218" s="170">
        <v>576290.19999999995</v>
      </c>
      <c r="G218" s="42">
        <v>100</v>
      </c>
      <c r="H218" s="51">
        <f t="shared" si="46"/>
        <v>576290.19999999995</v>
      </c>
      <c r="I218" s="51">
        <f t="shared" si="45"/>
        <v>0</v>
      </c>
      <c r="J218" s="51">
        <f t="shared" si="50"/>
        <v>259.12329136690647</v>
      </c>
      <c r="K218" s="51">
        <f t="shared" si="47"/>
        <v>730.80740058032893</v>
      </c>
      <c r="L218" s="51">
        <f t="shared" si="48"/>
        <v>1320857.282838722</v>
      </c>
      <c r="M218" s="51"/>
      <c r="N218" s="51">
        <f t="shared" si="49"/>
        <v>1320857.282838722</v>
      </c>
      <c r="O218" s="34"/>
    </row>
    <row r="219" spans="1:15" s="32" customFormat="1" x14ac:dyDescent="0.25">
      <c r="A219" s="36"/>
      <c r="B219" s="52" t="s">
        <v>757</v>
      </c>
      <c r="C219" s="36">
        <v>4</v>
      </c>
      <c r="D219" s="56">
        <v>49.061099999999996</v>
      </c>
      <c r="E219" s="84">
        <v>7085</v>
      </c>
      <c r="F219" s="170">
        <v>1632778.2</v>
      </c>
      <c r="G219" s="42">
        <v>100</v>
      </c>
      <c r="H219" s="51">
        <f t="shared" si="46"/>
        <v>1632778.2</v>
      </c>
      <c r="I219" s="51">
        <f t="shared" si="45"/>
        <v>0</v>
      </c>
      <c r="J219" s="51">
        <f t="shared" si="50"/>
        <v>230.45563867325333</v>
      </c>
      <c r="K219" s="51">
        <f t="shared" si="47"/>
        <v>759.4750532739821</v>
      </c>
      <c r="L219" s="51">
        <f t="shared" si="48"/>
        <v>2038961.9396027119</v>
      </c>
      <c r="M219" s="51"/>
      <c r="N219" s="51">
        <f t="shared" si="49"/>
        <v>2038961.9396027119</v>
      </c>
      <c r="O219" s="34"/>
    </row>
    <row r="220" spans="1:15" s="32" customFormat="1" x14ac:dyDescent="0.25">
      <c r="A220" s="36"/>
      <c r="B220" s="52" t="s">
        <v>143</v>
      </c>
      <c r="C220" s="36">
        <v>4</v>
      </c>
      <c r="D220" s="56">
        <v>15.988299999999999</v>
      </c>
      <c r="E220" s="84">
        <v>1355</v>
      </c>
      <c r="F220" s="170">
        <v>307233.8</v>
      </c>
      <c r="G220" s="42">
        <v>100</v>
      </c>
      <c r="H220" s="51">
        <f t="shared" si="46"/>
        <v>307233.8</v>
      </c>
      <c r="I220" s="51">
        <f t="shared" si="45"/>
        <v>0</v>
      </c>
      <c r="J220" s="51">
        <f t="shared" si="50"/>
        <v>226.74081180811808</v>
      </c>
      <c r="K220" s="51">
        <f t="shared" si="47"/>
        <v>763.18988013911735</v>
      </c>
      <c r="L220" s="51">
        <f t="shared" si="48"/>
        <v>1156644.9654976372</v>
      </c>
      <c r="M220" s="51"/>
      <c r="N220" s="51">
        <f t="shared" si="49"/>
        <v>1156644.9654976372</v>
      </c>
      <c r="O220" s="34"/>
    </row>
    <row r="221" spans="1:15" s="32" customFormat="1" x14ac:dyDescent="0.25">
      <c r="A221" s="36"/>
      <c r="B221" s="52" t="s">
        <v>758</v>
      </c>
      <c r="C221" s="36">
        <v>4</v>
      </c>
      <c r="D221" s="56">
        <v>22.875599999999999</v>
      </c>
      <c r="E221" s="84">
        <v>2240</v>
      </c>
      <c r="F221" s="170">
        <v>590482.30000000005</v>
      </c>
      <c r="G221" s="42">
        <v>100</v>
      </c>
      <c r="H221" s="51">
        <f t="shared" si="46"/>
        <v>590482.30000000005</v>
      </c>
      <c r="I221" s="51">
        <f t="shared" si="45"/>
        <v>0</v>
      </c>
      <c r="J221" s="51">
        <f t="shared" si="50"/>
        <v>263.60816964285715</v>
      </c>
      <c r="K221" s="51">
        <f t="shared" si="47"/>
        <v>726.32252230437825</v>
      </c>
      <c r="L221" s="51">
        <f t="shared" si="48"/>
        <v>1255925.2846579191</v>
      </c>
      <c r="M221" s="51"/>
      <c r="N221" s="51">
        <f t="shared" si="49"/>
        <v>1255925.2846579191</v>
      </c>
      <c r="O221" s="34"/>
    </row>
    <row r="222" spans="1:15" s="32" customFormat="1" x14ac:dyDescent="0.25">
      <c r="A222" s="36"/>
      <c r="B222" s="52" t="s">
        <v>144</v>
      </c>
      <c r="C222" s="36">
        <v>4</v>
      </c>
      <c r="D222" s="56">
        <v>21.118200000000002</v>
      </c>
      <c r="E222" s="84">
        <v>2634</v>
      </c>
      <c r="F222" s="170">
        <v>463951.3</v>
      </c>
      <c r="G222" s="42">
        <v>100</v>
      </c>
      <c r="H222" s="51">
        <f t="shared" si="46"/>
        <v>463951.3</v>
      </c>
      <c r="I222" s="51">
        <f t="shared" si="45"/>
        <v>0</v>
      </c>
      <c r="J222" s="51">
        <f t="shared" si="50"/>
        <v>176.13944570994684</v>
      </c>
      <c r="K222" s="51">
        <f t="shared" si="47"/>
        <v>813.79124623728865</v>
      </c>
      <c r="L222" s="51">
        <f t="shared" si="48"/>
        <v>1407007.9994163415</v>
      </c>
      <c r="M222" s="51"/>
      <c r="N222" s="51">
        <f t="shared" si="49"/>
        <v>1407007.9994163415</v>
      </c>
      <c r="O222" s="34"/>
    </row>
    <row r="223" spans="1:15" s="32" customFormat="1" x14ac:dyDescent="0.25">
      <c r="A223" s="36"/>
      <c r="B223" s="52" t="s">
        <v>145</v>
      </c>
      <c r="C223" s="36">
        <v>4</v>
      </c>
      <c r="D223" s="56">
        <v>37.408799999999999</v>
      </c>
      <c r="E223" s="84">
        <v>3956</v>
      </c>
      <c r="F223" s="170">
        <v>690040.8</v>
      </c>
      <c r="G223" s="42">
        <v>100</v>
      </c>
      <c r="H223" s="51">
        <f t="shared" si="46"/>
        <v>690040.8</v>
      </c>
      <c r="I223" s="51">
        <f t="shared" si="45"/>
        <v>0</v>
      </c>
      <c r="J223" s="51">
        <f t="shared" si="50"/>
        <v>174.42891809909</v>
      </c>
      <c r="K223" s="51">
        <f t="shared" si="47"/>
        <v>815.50177384814549</v>
      </c>
      <c r="L223" s="51">
        <f t="shared" si="48"/>
        <v>1645771.4588643208</v>
      </c>
      <c r="M223" s="51"/>
      <c r="N223" s="51">
        <f t="shared" si="49"/>
        <v>1645771.4588643208</v>
      </c>
      <c r="O223" s="34"/>
    </row>
    <row r="224" spans="1:15" s="32" customFormat="1" x14ac:dyDescent="0.25">
      <c r="A224" s="36"/>
      <c r="B224" s="52" t="s">
        <v>146</v>
      </c>
      <c r="C224" s="36">
        <v>4</v>
      </c>
      <c r="D224" s="56">
        <v>21.036799999999999</v>
      </c>
      <c r="E224" s="84">
        <v>1338</v>
      </c>
      <c r="F224" s="170">
        <v>286462.5</v>
      </c>
      <c r="G224" s="42">
        <v>100</v>
      </c>
      <c r="H224" s="51">
        <f t="shared" si="46"/>
        <v>286462.5</v>
      </c>
      <c r="I224" s="51">
        <f t="shared" si="45"/>
        <v>0</v>
      </c>
      <c r="J224" s="51">
        <f t="shared" si="50"/>
        <v>214.097533632287</v>
      </c>
      <c r="K224" s="51">
        <f t="shared" si="47"/>
        <v>775.83315831494849</v>
      </c>
      <c r="L224" s="51">
        <f t="shared" si="48"/>
        <v>1188285.3482784398</v>
      </c>
      <c r="M224" s="51"/>
      <c r="N224" s="51">
        <f t="shared" si="49"/>
        <v>1188285.3482784398</v>
      </c>
      <c r="O224" s="34"/>
    </row>
    <row r="225" spans="1:15" s="32" customFormat="1" x14ac:dyDescent="0.25">
      <c r="A225" s="36"/>
      <c r="B225" s="52"/>
      <c r="C225" s="36"/>
      <c r="D225" s="56">
        <v>0</v>
      </c>
      <c r="E225" s="86"/>
      <c r="F225" s="43"/>
      <c r="G225" s="42"/>
      <c r="H225" s="43"/>
      <c r="I225" s="33"/>
      <c r="J225" s="33"/>
      <c r="K225" s="51"/>
      <c r="L225" s="51"/>
      <c r="M225" s="51"/>
      <c r="N225" s="51"/>
      <c r="O225" s="34"/>
    </row>
    <row r="226" spans="1:15" s="32" customFormat="1" x14ac:dyDescent="0.25">
      <c r="A226" s="31" t="s">
        <v>147</v>
      </c>
      <c r="B226" s="44" t="s">
        <v>2</v>
      </c>
      <c r="C226" s="45"/>
      <c r="D226" s="58">
        <f>D227</f>
        <v>1185.1591000000001</v>
      </c>
      <c r="E226" s="87">
        <f>E227</f>
        <v>84117</v>
      </c>
      <c r="F226" s="38">
        <f t="shared" ref="F226" si="51">F228</f>
        <v>0</v>
      </c>
      <c r="G226" s="38"/>
      <c r="H226" s="38">
        <f>H228</f>
        <v>9159382.0999999996</v>
      </c>
      <c r="I226" s="38">
        <f>I228</f>
        <v>-9159382.0999999996</v>
      </c>
      <c r="J226" s="38"/>
      <c r="K226" s="51"/>
      <c r="L226" s="51"/>
      <c r="M226" s="47">
        <f>M228</f>
        <v>51088910.450834706</v>
      </c>
      <c r="N226" s="38">
        <f t="shared" si="49"/>
        <v>51088910.450834706</v>
      </c>
      <c r="O226" s="34"/>
    </row>
    <row r="227" spans="1:15" s="32" customFormat="1" x14ac:dyDescent="0.25">
      <c r="A227" s="31" t="s">
        <v>147</v>
      </c>
      <c r="B227" s="44" t="s">
        <v>3</v>
      </c>
      <c r="C227" s="45"/>
      <c r="D227" s="58">
        <f>SUM(D229:D255)</f>
        <v>1185.1591000000001</v>
      </c>
      <c r="E227" s="87">
        <f>SUM(E229:E255)</f>
        <v>84117</v>
      </c>
      <c r="F227" s="38">
        <f t="shared" ref="F227" si="52">SUM(F229:F255)</f>
        <v>59504502.000000015</v>
      </c>
      <c r="G227" s="38"/>
      <c r="H227" s="38">
        <f>SUM(H229:H255)</f>
        <v>41185737.800000012</v>
      </c>
      <c r="I227" s="38">
        <f>SUM(I229:I255)</f>
        <v>18318764.199999999</v>
      </c>
      <c r="J227" s="38"/>
      <c r="K227" s="51"/>
      <c r="L227" s="38">
        <f>SUM(L229:L255)</f>
        <v>36015053.504765213</v>
      </c>
      <c r="M227" s="51"/>
      <c r="N227" s="38">
        <f t="shared" si="49"/>
        <v>36015053.504765213</v>
      </c>
      <c r="O227" s="34"/>
    </row>
    <row r="228" spans="1:15" s="32" customFormat="1" x14ac:dyDescent="0.25">
      <c r="A228" s="36"/>
      <c r="B228" s="52" t="s">
        <v>26</v>
      </c>
      <c r="C228" s="36">
        <v>2</v>
      </c>
      <c r="D228" s="56">
        <v>0</v>
      </c>
      <c r="E228" s="88"/>
      <c r="F228" s="171"/>
      <c r="G228" s="42">
        <v>25</v>
      </c>
      <c r="H228" s="51">
        <f>F232*G228/100</f>
        <v>9159382.0999999996</v>
      </c>
      <c r="I228" s="51">
        <f t="shared" ref="I228:I255" si="53">F228-H228</f>
        <v>-9159382.0999999996</v>
      </c>
      <c r="J228" s="51"/>
      <c r="K228" s="51"/>
      <c r="L228" s="51"/>
      <c r="M228" s="51">
        <f>($L$7*$L$8*E226/$L$10)+($L$7*$L$9*D226/$L$11)</f>
        <v>51088910.450834706</v>
      </c>
      <c r="N228" s="51">
        <f t="shared" si="49"/>
        <v>51088910.450834706</v>
      </c>
      <c r="O228" s="34"/>
    </row>
    <row r="229" spans="1:15" s="32" customFormat="1" x14ac:dyDescent="0.25">
      <c r="A229" s="36"/>
      <c r="B229" s="52" t="s">
        <v>148</v>
      </c>
      <c r="C229" s="36">
        <v>4</v>
      </c>
      <c r="D229" s="56">
        <f>40.607+12.97</f>
        <v>53.576999999999998</v>
      </c>
      <c r="E229" s="84">
        <v>2059</v>
      </c>
      <c r="F229" s="171">
        <v>666030.30000000005</v>
      </c>
      <c r="G229" s="42">
        <v>100</v>
      </c>
      <c r="H229" s="51">
        <f t="shared" ref="H229:H255" si="54">F229*G229/100</f>
        <v>666030.30000000005</v>
      </c>
      <c r="I229" s="51">
        <f t="shared" si="53"/>
        <v>0</v>
      </c>
      <c r="J229" s="51">
        <f t="shared" si="50"/>
        <v>323.47270519669746</v>
      </c>
      <c r="K229" s="51">
        <f t="shared" ref="K229:K255" si="55">$J$11*$J$19-J229</f>
        <v>666.457986750538</v>
      </c>
      <c r="L229" s="51">
        <f t="shared" ref="L229:L255" si="56">IF(K229&gt;0,$J$7*$J$8*(K229/$K$19),0)+$J$7*$J$9*(E229/$E$19)+$J$7*$J$10*(D229/$D$19)</f>
        <v>1273737.9771428527</v>
      </c>
      <c r="M229" s="51"/>
      <c r="N229" s="51">
        <f t="shared" si="49"/>
        <v>1273737.9771428527</v>
      </c>
      <c r="O229" s="34"/>
    </row>
    <row r="230" spans="1:15" s="32" customFormat="1" x14ac:dyDescent="0.25">
      <c r="A230" s="36"/>
      <c r="B230" s="52" t="s">
        <v>149</v>
      </c>
      <c r="C230" s="36">
        <v>4</v>
      </c>
      <c r="D230" s="56">
        <f>32.3264+4.94</f>
        <v>37.266399999999997</v>
      </c>
      <c r="E230" s="84">
        <v>2269</v>
      </c>
      <c r="F230" s="171">
        <v>506250.1</v>
      </c>
      <c r="G230" s="42">
        <v>100</v>
      </c>
      <c r="H230" s="51">
        <f t="shared" si="54"/>
        <v>506250.1</v>
      </c>
      <c r="I230" s="51">
        <f t="shared" si="53"/>
        <v>0</v>
      </c>
      <c r="J230" s="51">
        <f t="shared" si="50"/>
        <v>223.1159541648303</v>
      </c>
      <c r="K230" s="51">
        <f t="shared" si="55"/>
        <v>766.81473778240513</v>
      </c>
      <c r="L230" s="51">
        <f t="shared" si="56"/>
        <v>1361793.8642331013</v>
      </c>
      <c r="M230" s="51"/>
      <c r="N230" s="51">
        <f t="shared" si="49"/>
        <v>1361793.8642331013</v>
      </c>
      <c r="O230" s="34"/>
    </row>
    <row r="231" spans="1:15" s="32" customFormat="1" x14ac:dyDescent="0.25">
      <c r="A231" s="36"/>
      <c r="B231" s="52" t="s">
        <v>150</v>
      </c>
      <c r="C231" s="36">
        <v>4</v>
      </c>
      <c r="D231" s="56">
        <v>42.942499999999995</v>
      </c>
      <c r="E231" s="84">
        <v>4181</v>
      </c>
      <c r="F231" s="171">
        <v>2467512.2999999998</v>
      </c>
      <c r="G231" s="42">
        <v>100</v>
      </c>
      <c r="H231" s="51">
        <f t="shared" si="54"/>
        <v>2467512.2999999998</v>
      </c>
      <c r="I231" s="51">
        <f t="shared" si="53"/>
        <v>0</v>
      </c>
      <c r="J231" s="51">
        <f t="shared" si="50"/>
        <v>590.17275771346567</v>
      </c>
      <c r="K231" s="51">
        <f t="shared" si="55"/>
        <v>399.75793423376979</v>
      </c>
      <c r="L231" s="51">
        <f t="shared" si="56"/>
        <v>1196953.8514293868</v>
      </c>
      <c r="M231" s="51"/>
      <c r="N231" s="51">
        <f t="shared" si="49"/>
        <v>1196953.8514293868</v>
      </c>
      <c r="O231" s="34"/>
    </row>
    <row r="232" spans="1:15" s="32" customFormat="1" x14ac:dyDescent="0.25">
      <c r="A232" s="36"/>
      <c r="B232" s="52" t="s">
        <v>875</v>
      </c>
      <c r="C232" s="36">
        <v>3</v>
      </c>
      <c r="D232" s="55">
        <v>83.171599999999998</v>
      </c>
      <c r="E232" s="84">
        <v>17412</v>
      </c>
      <c r="F232" s="171">
        <v>36637528.399999999</v>
      </c>
      <c r="G232" s="42">
        <v>50</v>
      </c>
      <c r="H232" s="51">
        <f t="shared" si="54"/>
        <v>18318764.199999999</v>
      </c>
      <c r="I232" s="51">
        <f t="shared" si="53"/>
        <v>18318764.199999999</v>
      </c>
      <c r="J232" s="51">
        <f t="shared" si="50"/>
        <v>2104.1539398116242</v>
      </c>
      <c r="K232" s="51">
        <f t="shared" si="55"/>
        <v>-1114.2232478643887</v>
      </c>
      <c r="L232" s="51">
        <f t="shared" si="56"/>
        <v>2630433.7958966251</v>
      </c>
      <c r="M232" s="51"/>
      <c r="N232" s="51">
        <f t="shared" si="49"/>
        <v>2630433.7958966251</v>
      </c>
      <c r="O232" s="34"/>
    </row>
    <row r="233" spans="1:15" s="32" customFormat="1" x14ac:dyDescent="0.25">
      <c r="A233" s="36"/>
      <c r="B233" s="52" t="s">
        <v>151</v>
      </c>
      <c r="C233" s="36">
        <v>4</v>
      </c>
      <c r="D233" s="56">
        <v>49.081599999999995</v>
      </c>
      <c r="E233" s="84">
        <v>3184</v>
      </c>
      <c r="F233" s="171">
        <v>635692.6</v>
      </c>
      <c r="G233" s="42">
        <v>100</v>
      </c>
      <c r="H233" s="51">
        <f t="shared" si="54"/>
        <v>635692.6</v>
      </c>
      <c r="I233" s="51">
        <f t="shared" si="53"/>
        <v>0</v>
      </c>
      <c r="J233" s="51">
        <f t="shared" si="50"/>
        <v>199.6521984924623</v>
      </c>
      <c r="K233" s="51">
        <f t="shared" si="55"/>
        <v>790.27849345477318</v>
      </c>
      <c r="L233" s="51">
        <f t="shared" si="56"/>
        <v>1555812.2515598717</v>
      </c>
      <c r="M233" s="51"/>
      <c r="N233" s="51">
        <f t="shared" si="49"/>
        <v>1555812.2515598717</v>
      </c>
      <c r="O233" s="34"/>
    </row>
    <row r="234" spans="1:15" s="32" customFormat="1" x14ac:dyDescent="0.25">
      <c r="A234" s="36"/>
      <c r="B234" s="52" t="s">
        <v>152</v>
      </c>
      <c r="C234" s="36">
        <v>4</v>
      </c>
      <c r="D234" s="56">
        <v>28.877700000000001</v>
      </c>
      <c r="E234" s="84">
        <v>1545</v>
      </c>
      <c r="F234" s="171">
        <v>406931</v>
      </c>
      <c r="G234" s="42">
        <v>100</v>
      </c>
      <c r="H234" s="51">
        <f t="shared" si="54"/>
        <v>406931</v>
      </c>
      <c r="I234" s="51">
        <f t="shared" si="53"/>
        <v>0</v>
      </c>
      <c r="J234" s="51">
        <f t="shared" si="50"/>
        <v>263.38576051779933</v>
      </c>
      <c r="K234" s="51">
        <f t="shared" si="55"/>
        <v>726.54493142943613</v>
      </c>
      <c r="L234" s="51">
        <f t="shared" si="56"/>
        <v>1185767.8264106044</v>
      </c>
      <c r="M234" s="51"/>
      <c r="N234" s="51">
        <f t="shared" si="49"/>
        <v>1185767.8264106044</v>
      </c>
      <c r="O234" s="34"/>
    </row>
    <row r="235" spans="1:15" s="32" customFormat="1" x14ac:dyDescent="0.25">
      <c r="A235" s="36"/>
      <c r="B235" s="52" t="s">
        <v>153</v>
      </c>
      <c r="C235" s="36">
        <v>4</v>
      </c>
      <c r="D235" s="56">
        <v>23.430599999999998</v>
      </c>
      <c r="E235" s="84">
        <v>1087</v>
      </c>
      <c r="F235" s="171">
        <v>381332.4</v>
      </c>
      <c r="G235" s="42">
        <v>100</v>
      </c>
      <c r="H235" s="51">
        <f t="shared" si="54"/>
        <v>381332.4</v>
      </c>
      <c r="I235" s="51">
        <f t="shared" si="53"/>
        <v>0</v>
      </c>
      <c r="J235" s="51">
        <f t="shared" si="50"/>
        <v>350.81177552897884</v>
      </c>
      <c r="K235" s="51">
        <f t="shared" si="55"/>
        <v>639.11891641825662</v>
      </c>
      <c r="L235" s="51">
        <f t="shared" si="56"/>
        <v>999484.53729220224</v>
      </c>
      <c r="M235" s="51"/>
      <c r="N235" s="51">
        <f t="shared" si="49"/>
        <v>999484.53729220224</v>
      </c>
      <c r="O235" s="34"/>
    </row>
    <row r="236" spans="1:15" s="32" customFormat="1" x14ac:dyDescent="0.25">
      <c r="A236" s="36"/>
      <c r="B236" s="52" t="s">
        <v>154</v>
      </c>
      <c r="C236" s="36">
        <v>4</v>
      </c>
      <c r="D236" s="56">
        <v>31.651100000000003</v>
      </c>
      <c r="E236" s="84">
        <v>2703</v>
      </c>
      <c r="F236" s="171">
        <v>961618.1</v>
      </c>
      <c r="G236" s="42">
        <v>100</v>
      </c>
      <c r="H236" s="51">
        <f t="shared" si="54"/>
        <v>961618.1</v>
      </c>
      <c r="I236" s="51">
        <f t="shared" si="53"/>
        <v>0</v>
      </c>
      <c r="J236" s="51">
        <f t="shared" si="50"/>
        <v>355.75956344802069</v>
      </c>
      <c r="K236" s="51">
        <f t="shared" si="55"/>
        <v>634.17112849921477</v>
      </c>
      <c r="L236" s="51">
        <f t="shared" si="56"/>
        <v>1239530.5282093757</v>
      </c>
      <c r="M236" s="51"/>
      <c r="N236" s="51">
        <f t="shared" si="49"/>
        <v>1239530.5282093757</v>
      </c>
      <c r="O236" s="34"/>
    </row>
    <row r="237" spans="1:15" s="32" customFormat="1" x14ac:dyDescent="0.25">
      <c r="A237" s="36"/>
      <c r="B237" s="52" t="s">
        <v>155</v>
      </c>
      <c r="C237" s="36">
        <v>4</v>
      </c>
      <c r="D237" s="56">
        <v>33.021000000000001</v>
      </c>
      <c r="E237" s="84">
        <v>1510</v>
      </c>
      <c r="F237" s="171">
        <v>357775.6</v>
      </c>
      <c r="G237" s="42">
        <v>100</v>
      </c>
      <c r="H237" s="51">
        <f t="shared" si="54"/>
        <v>357775.6</v>
      </c>
      <c r="I237" s="51">
        <f t="shared" si="53"/>
        <v>0</v>
      </c>
      <c r="J237" s="51">
        <f t="shared" si="50"/>
        <v>236.9374834437086</v>
      </c>
      <c r="K237" s="51">
        <f t="shared" si="55"/>
        <v>752.99320850352683</v>
      </c>
      <c r="L237" s="51">
        <f t="shared" si="56"/>
        <v>1228231.9473973243</v>
      </c>
      <c r="M237" s="51"/>
      <c r="N237" s="51">
        <f t="shared" si="49"/>
        <v>1228231.9473973243</v>
      </c>
      <c r="O237" s="34"/>
    </row>
    <row r="238" spans="1:15" s="32" customFormat="1" x14ac:dyDescent="0.25">
      <c r="A238" s="36"/>
      <c r="B238" s="52" t="s">
        <v>156</v>
      </c>
      <c r="C238" s="36">
        <v>4</v>
      </c>
      <c r="D238" s="56">
        <f>59.4718-12.97</f>
        <v>46.501800000000003</v>
      </c>
      <c r="E238" s="84">
        <v>1981</v>
      </c>
      <c r="F238" s="171">
        <v>408040.1</v>
      </c>
      <c r="G238" s="42">
        <v>100</v>
      </c>
      <c r="H238" s="51">
        <f t="shared" si="54"/>
        <v>408040.1</v>
      </c>
      <c r="I238" s="51">
        <f t="shared" si="53"/>
        <v>0</v>
      </c>
      <c r="J238" s="51">
        <f t="shared" si="50"/>
        <v>205.97682988389701</v>
      </c>
      <c r="K238" s="51">
        <f t="shared" si="55"/>
        <v>783.95386206333842</v>
      </c>
      <c r="L238" s="51">
        <f t="shared" si="56"/>
        <v>1378221.1997505117</v>
      </c>
      <c r="M238" s="51"/>
      <c r="N238" s="51">
        <f t="shared" si="49"/>
        <v>1378221.1997505117</v>
      </c>
      <c r="O238" s="34"/>
    </row>
    <row r="239" spans="1:15" s="32" customFormat="1" x14ac:dyDescent="0.25">
      <c r="A239" s="36"/>
      <c r="B239" s="52" t="s">
        <v>157</v>
      </c>
      <c r="C239" s="36">
        <v>4</v>
      </c>
      <c r="D239" s="55">
        <v>36.563699999999997</v>
      </c>
      <c r="E239" s="84">
        <v>4908</v>
      </c>
      <c r="F239" s="171">
        <v>1378027.2</v>
      </c>
      <c r="G239" s="42">
        <v>100</v>
      </c>
      <c r="H239" s="51">
        <f t="shared" si="54"/>
        <v>1378027.2</v>
      </c>
      <c r="I239" s="51">
        <f t="shared" si="53"/>
        <v>0</v>
      </c>
      <c r="J239" s="51">
        <f t="shared" si="50"/>
        <v>280.77163814180926</v>
      </c>
      <c r="K239" s="51">
        <f t="shared" si="55"/>
        <v>709.1590538054262</v>
      </c>
      <c r="L239" s="51">
        <f t="shared" si="56"/>
        <v>1641866.0885048406</v>
      </c>
      <c r="M239" s="51"/>
      <c r="N239" s="51">
        <f t="shared" si="49"/>
        <v>1641866.0885048406</v>
      </c>
      <c r="O239" s="34"/>
    </row>
    <row r="240" spans="1:15" s="32" customFormat="1" x14ac:dyDescent="0.25">
      <c r="A240" s="36"/>
      <c r="B240" s="52" t="s">
        <v>158</v>
      </c>
      <c r="C240" s="36">
        <v>4</v>
      </c>
      <c r="D240" s="56">
        <v>52.251899999999992</v>
      </c>
      <c r="E240" s="84">
        <v>4332</v>
      </c>
      <c r="F240" s="171">
        <v>1120642</v>
      </c>
      <c r="G240" s="42">
        <v>100</v>
      </c>
      <c r="H240" s="51">
        <f t="shared" si="54"/>
        <v>1120642</v>
      </c>
      <c r="I240" s="51">
        <f t="shared" si="53"/>
        <v>0</v>
      </c>
      <c r="J240" s="51">
        <f t="shared" si="50"/>
        <v>258.68928901200371</v>
      </c>
      <c r="K240" s="51">
        <f t="shared" si="55"/>
        <v>731.24140293523169</v>
      </c>
      <c r="L240" s="51">
        <f t="shared" si="56"/>
        <v>1649753.4886982264</v>
      </c>
      <c r="M240" s="51"/>
      <c r="N240" s="51">
        <f t="shared" si="49"/>
        <v>1649753.4886982264</v>
      </c>
      <c r="O240" s="34"/>
    </row>
    <row r="241" spans="1:15" s="32" customFormat="1" x14ac:dyDescent="0.25">
      <c r="A241" s="36"/>
      <c r="B241" s="52" t="s">
        <v>159</v>
      </c>
      <c r="C241" s="36">
        <v>4</v>
      </c>
      <c r="D241" s="56">
        <v>24.103600000000004</v>
      </c>
      <c r="E241" s="84">
        <v>1069</v>
      </c>
      <c r="F241" s="171">
        <v>297554</v>
      </c>
      <c r="G241" s="42">
        <v>100</v>
      </c>
      <c r="H241" s="51">
        <f t="shared" si="54"/>
        <v>297554</v>
      </c>
      <c r="I241" s="51">
        <f t="shared" si="53"/>
        <v>0</v>
      </c>
      <c r="J241" s="51">
        <f t="shared" si="50"/>
        <v>278.34798877455563</v>
      </c>
      <c r="K241" s="51">
        <f t="shared" si="55"/>
        <v>711.58270317267989</v>
      </c>
      <c r="L241" s="51">
        <f t="shared" si="56"/>
        <v>1086615.0674101571</v>
      </c>
      <c r="M241" s="51"/>
      <c r="N241" s="51">
        <f t="shared" si="49"/>
        <v>1086615.0674101571</v>
      </c>
      <c r="O241" s="34"/>
    </row>
    <row r="242" spans="1:15" s="32" customFormat="1" x14ac:dyDescent="0.25">
      <c r="A242" s="36"/>
      <c r="B242" s="52" t="s">
        <v>160</v>
      </c>
      <c r="C242" s="36">
        <v>4</v>
      </c>
      <c r="D242" s="56">
        <v>28.624899999999997</v>
      </c>
      <c r="E242" s="84">
        <v>1080</v>
      </c>
      <c r="F242" s="171">
        <v>424853.8</v>
      </c>
      <c r="G242" s="42">
        <v>100</v>
      </c>
      <c r="H242" s="51">
        <f t="shared" si="54"/>
        <v>424853.8</v>
      </c>
      <c r="I242" s="51">
        <f t="shared" si="53"/>
        <v>0</v>
      </c>
      <c r="J242" s="51">
        <f t="shared" si="50"/>
        <v>393.38314814814811</v>
      </c>
      <c r="K242" s="51">
        <f t="shared" si="55"/>
        <v>596.54754379908741</v>
      </c>
      <c r="L242" s="51">
        <f t="shared" si="56"/>
        <v>966681.65145816049</v>
      </c>
      <c r="M242" s="51"/>
      <c r="N242" s="51">
        <f t="shared" si="49"/>
        <v>966681.65145816049</v>
      </c>
      <c r="O242" s="34"/>
    </row>
    <row r="243" spans="1:15" s="32" customFormat="1" x14ac:dyDescent="0.25">
      <c r="A243" s="36"/>
      <c r="B243" s="52" t="s">
        <v>759</v>
      </c>
      <c r="C243" s="36">
        <v>4</v>
      </c>
      <c r="D243" s="56">
        <v>32.481199999999994</v>
      </c>
      <c r="E243" s="84">
        <v>2778</v>
      </c>
      <c r="F243" s="171">
        <v>903463.5</v>
      </c>
      <c r="G243" s="42">
        <v>100</v>
      </c>
      <c r="H243" s="51">
        <f t="shared" si="54"/>
        <v>903463.5</v>
      </c>
      <c r="I243" s="51">
        <f t="shared" si="53"/>
        <v>0</v>
      </c>
      <c r="J243" s="51">
        <f t="shared" si="50"/>
        <v>325.22084233261342</v>
      </c>
      <c r="K243" s="51">
        <f t="shared" si="55"/>
        <v>664.70984961462204</v>
      </c>
      <c r="L243" s="51">
        <f t="shared" si="56"/>
        <v>1289290.2024809839</v>
      </c>
      <c r="M243" s="51"/>
      <c r="N243" s="51">
        <f t="shared" si="49"/>
        <v>1289290.2024809839</v>
      </c>
      <c r="O243" s="34"/>
    </row>
    <row r="244" spans="1:15" s="32" customFormat="1" x14ac:dyDescent="0.25">
      <c r="A244" s="36"/>
      <c r="B244" s="52" t="s">
        <v>161</v>
      </c>
      <c r="C244" s="36">
        <v>4</v>
      </c>
      <c r="D244" s="56">
        <v>58.170500000000004</v>
      </c>
      <c r="E244" s="84">
        <v>3239</v>
      </c>
      <c r="F244" s="171">
        <v>538188.5</v>
      </c>
      <c r="G244" s="42">
        <v>100</v>
      </c>
      <c r="H244" s="51">
        <f t="shared" si="54"/>
        <v>538188.5</v>
      </c>
      <c r="I244" s="51">
        <f t="shared" si="53"/>
        <v>0</v>
      </c>
      <c r="J244" s="51">
        <f t="shared" si="50"/>
        <v>166.15884532263044</v>
      </c>
      <c r="K244" s="51">
        <f t="shared" si="55"/>
        <v>823.77184662460502</v>
      </c>
      <c r="L244" s="51">
        <f t="shared" si="56"/>
        <v>1637080.3769163832</v>
      </c>
      <c r="M244" s="51"/>
      <c r="N244" s="51">
        <f t="shared" si="49"/>
        <v>1637080.3769163832</v>
      </c>
      <c r="O244" s="34"/>
    </row>
    <row r="245" spans="1:15" s="32" customFormat="1" x14ac:dyDescent="0.25">
      <c r="A245" s="36"/>
      <c r="B245" s="52" t="s">
        <v>162</v>
      </c>
      <c r="C245" s="36">
        <v>4</v>
      </c>
      <c r="D245" s="56">
        <v>36.376199999999997</v>
      </c>
      <c r="E245" s="84">
        <v>1297</v>
      </c>
      <c r="F245" s="171">
        <v>2034037.4</v>
      </c>
      <c r="G245" s="42">
        <v>100</v>
      </c>
      <c r="H245" s="51">
        <f t="shared" si="54"/>
        <v>2034037.4</v>
      </c>
      <c r="I245" s="51">
        <f t="shared" si="53"/>
        <v>0</v>
      </c>
      <c r="J245" s="51">
        <f t="shared" si="50"/>
        <v>1568.2632228218965</v>
      </c>
      <c r="K245" s="51">
        <f t="shared" si="55"/>
        <v>-578.33253087466107</v>
      </c>
      <c r="L245" s="51">
        <f t="shared" si="56"/>
        <v>307860.20535374468</v>
      </c>
      <c r="M245" s="51"/>
      <c r="N245" s="51">
        <f t="shared" si="49"/>
        <v>307860.20535374468</v>
      </c>
      <c r="O245" s="34"/>
    </row>
    <row r="246" spans="1:15" s="32" customFormat="1" x14ac:dyDescent="0.25">
      <c r="A246" s="36"/>
      <c r="B246" s="52" t="s">
        <v>163</v>
      </c>
      <c r="C246" s="36">
        <v>4</v>
      </c>
      <c r="D246" s="56">
        <v>32.705100000000002</v>
      </c>
      <c r="E246" s="84">
        <v>1681</v>
      </c>
      <c r="F246" s="171">
        <v>387823.4</v>
      </c>
      <c r="G246" s="42">
        <v>100</v>
      </c>
      <c r="H246" s="51">
        <f t="shared" si="54"/>
        <v>387823.4</v>
      </c>
      <c r="I246" s="51">
        <f t="shared" si="53"/>
        <v>0</v>
      </c>
      <c r="J246" s="51">
        <f t="shared" si="50"/>
        <v>230.70993456276028</v>
      </c>
      <c r="K246" s="51">
        <f t="shared" si="55"/>
        <v>759.22075738447518</v>
      </c>
      <c r="L246" s="51">
        <f t="shared" si="56"/>
        <v>1257344.2295267866</v>
      </c>
      <c r="M246" s="51"/>
      <c r="N246" s="51">
        <f t="shared" si="49"/>
        <v>1257344.2295267866</v>
      </c>
      <c r="O246" s="34"/>
    </row>
    <row r="247" spans="1:15" s="32" customFormat="1" x14ac:dyDescent="0.25">
      <c r="A247" s="36"/>
      <c r="B247" s="52" t="s">
        <v>164</v>
      </c>
      <c r="C247" s="36">
        <v>4</v>
      </c>
      <c r="D247" s="56">
        <v>35.991799999999998</v>
      </c>
      <c r="E247" s="84">
        <v>1998</v>
      </c>
      <c r="F247" s="171">
        <v>883448.4</v>
      </c>
      <c r="G247" s="42">
        <v>100</v>
      </c>
      <c r="H247" s="51">
        <f t="shared" si="54"/>
        <v>883448.4</v>
      </c>
      <c r="I247" s="51">
        <f t="shared" si="53"/>
        <v>0</v>
      </c>
      <c r="J247" s="51">
        <f t="shared" si="50"/>
        <v>442.16636636636639</v>
      </c>
      <c r="K247" s="51">
        <f t="shared" si="55"/>
        <v>547.76432558086913</v>
      </c>
      <c r="L247" s="51">
        <f t="shared" si="56"/>
        <v>1057829.3062623702</v>
      </c>
      <c r="M247" s="51"/>
      <c r="N247" s="51">
        <f t="shared" si="49"/>
        <v>1057829.3062623702</v>
      </c>
      <c r="O247" s="34"/>
    </row>
    <row r="248" spans="1:15" s="32" customFormat="1" x14ac:dyDescent="0.25">
      <c r="A248" s="36"/>
      <c r="B248" s="52" t="s">
        <v>165</v>
      </c>
      <c r="C248" s="36">
        <v>4</v>
      </c>
      <c r="D248" s="56">
        <v>76.984499999999997</v>
      </c>
      <c r="E248" s="84">
        <v>4345</v>
      </c>
      <c r="F248" s="171">
        <v>1354294</v>
      </c>
      <c r="G248" s="42">
        <v>100</v>
      </c>
      <c r="H248" s="51">
        <f t="shared" si="54"/>
        <v>1354294</v>
      </c>
      <c r="I248" s="51">
        <f t="shared" si="53"/>
        <v>0</v>
      </c>
      <c r="J248" s="51">
        <f t="shared" si="50"/>
        <v>311.69021864211737</v>
      </c>
      <c r="K248" s="51">
        <f t="shared" si="55"/>
        <v>678.24047330511803</v>
      </c>
      <c r="L248" s="51">
        <f t="shared" si="56"/>
        <v>1679546.4873936889</v>
      </c>
      <c r="M248" s="51"/>
      <c r="N248" s="51">
        <f t="shared" si="49"/>
        <v>1679546.4873936889</v>
      </c>
      <c r="O248" s="34"/>
    </row>
    <row r="249" spans="1:15" s="32" customFormat="1" x14ac:dyDescent="0.25">
      <c r="A249" s="36"/>
      <c r="B249" s="52" t="s">
        <v>760</v>
      </c>
      <c r="C249" s="36">
        <v>4</v>
      </c>
      <c r="D249" s="56">
        <v>37.795300000000005</v>
      </c>
      <c r="E249" s="84">
        <v>2535</v>
      </c>
      <c r="F249" s="171">
        <v>648498.19999999995</v>
      </c>
      <c r="G249" s="42">
        <v>100</v>
      </c>
      <c r="H249" s="51">
        <f t="shared" si="54"/>
        <v>648498.19999999995</v>
      </c>
      <c r="I249" s="51">
        <f t="shared" si="53"/>
        <v>0</v>
      </c>
      <c r="J249" s="51">
        <f t="shared" si="50"/>
        <v>255.81783037475344</v>
      </c>
      <c r="K249" s="51">
        <f t="shared" si="55"/>
        <v>734.11286157248196</v>
      </c>
      <c r="L249" s="51">
        <f t="shared" si="56"/>
        <v>1359950.2802763702</v>
      </c>
      <c r="M249" s="51"/>
      <c r="N249" s="51">
        <f t="shared" si="49"/>
        <v>1359950.2802763702</v>
      </c>
      <c r="O249" s="34"/>
    </row>
    <row r="250" spans="1:15" s="32" customFormat="1" x14ac:dyDescent="0.25">
      <c r="A250" s="36"/>
      <c r="B250" s="52" t="s">
        <v>761</v>
      </c>
      <c r="C250" s="36">
        <v>4</v>
      </c>
      <c r="D250" s="56">
        <v>12.696099999999999</v>
      </c>
      <c r="E250" s="84">
        <v>641</v>
      </c>
      <c r="F250" s="171">
        <v>193546.2</v>
      </c>
      <c r="G250" s="42">
        <v>100</v>
      </c>
      <c r="H250" s="51">
        <f t="shared" si="54"/>
        <v>193546.2</v>
      </c>
      <c r="I250" s="51">
        <f t="shared" si="53"/>
        <v>0</v>
      </c>
      <c r="J250" s="51">
        <f t="shared" si="50"/>
        <v>301.94414976599063</v>
      </c>
      <c r="K250" s="51">
        <f t="shared" si="55"/>
        <v>687.98654218124489</v>
      </c>
      <c r="L250" s="51">
        <f t="shared" si="56"/>
        <v>958894.12027324317</v>
      </c>
      <c r="M250" s="51"/>
      <c r="N250" s="51">
        <f t="shared" si="49"/>
        <v>958894.12027324317</v>
      </c>
      <c r="O250" s="34"/>
    </row>
    <row r="251" spans="1:15" s="32" customFormat="1" x14ac:dyDescent="0.25">
      <c r="A251" s="36"/>
      <c r="B251" s="52" t="s">
        <v>166</v>
      </c>
      <c r="C251" s="36">
        <v>4</v>
      </c>
      <c r="D251" s="56">
        <v>65.192599999999999</v>
      </c>
      <c r="E251" s="84">
        <v>3907</v>
      </c>
      <c r="F251" s="171">
        <v>2149439.1</v>
      </c>
      <c r="G251" s="42">
        <v>100</v>
      </c>
      <c r="H251" s="51">
        <f t="shared" si="54"/>
        <v>2149439.1</v>
      </c>
      <c r="I251" s="51">
        <f t="shared" si="53"/>
        <v>0</v>
      </c>
      <c r="J251" s="51">
        <f t="shared" si="50"/>
        <v>550.15078065011517</v>
      </c>
      <c r="K251" s="51">
        <f t="shared" si="55"/>
        <v>439.77991129712029</v>
      </c>
      <c r="L251" s="51">
        <f t="shared" si="56"/>
        <v>1290995.9617894946</v>
      </c>
      <c r="M251" s="51"/>
      <c r="N251" s="51">
        <f t="shared" si="49"/>
        <v>1290995.9617894946</v>
      </c>
      <c r="O251" s="34"/>
    </row>
    <row r="252" spans="1:15" s="32" customFormat="1" x14ac:dyDescent="0.25">
      <c r="A252" s="36"/>
      <c r="B252" s="52" t="s">
        <v>167</v>
      </c>
      <c r="C252" s="36">
        <v>4</v>
      </c>
      <c r="D252" s="56">
        <v>60.270100000000006</v>
      </c>
      <c r="E252" s="84">
        <v>4117</v>
      </c>
      <c r="F252" s="171">
        <v>1364175.5</v>
      </c>
      <c r="G252" s="42">
        <v>100</v>
      </c>
      <c r="H252" s="51">
        <f t="shared" si="54"/>
        <v>1364175.5</v>
      </c>
      <c r="I252" s="51">
        <f t="shared" si="53"/>
        <v>0</v>
      </c>
      <c r="J252" s="51">
        <f t="shared" si="50"/>
        <v>331.35183385960653</v>
      </c>
      <c r="K252" s="51">
        <f t="shared" si="55"/>
        <v>658.57885808762899</v>
      </c>
      <c r="L252" s="51">
        <f t="shared" si="56"/>
        <v>1563542.5134874599</v>
      </c>
      <c r="M252" s="51"/>
      <c r="N252" s="51">
        <f t="shared" si="49"/>
        <v>1563542.5134874599</v>
      </c>
      <c r="O252" s="34"/>
    </row>
    <row r="253" spans="1:15" s="32" customFormat="1" x14ac:dyDescent="0.25">
      <c r="A253" s="36"/>
      <c r="B253" s="52" t="s">
        <v>168</v>
      </c>
      <c r="C253" s="36">
        <v>4</v>
      </c>
      <c r="D253" s="56">
        <v>65.196699999999993</v>
      </c>
      <c r="E253" s="84">
        <v>1548</v>
      </c>
      <c r="F253" s="171">
        <v>443268.2</v>
      </c>
      <c r="G253" s="42">
        <v>100</v>
      </c>
      <c r="H253" s="51">
        <f t="shared" si="54"/>
        <v>443268.2</v>
      </c>
      <c r="I253" s="51">
        <f t="shared" si="53"/>
        <v>0</v>
      </c>
      <c r="J253" s="51">
        <f t="shared" si="50"/>
        <v>286.34896640826872</v>
      </c>
      <c r="K253" s="51">
        <f t="shared" si="55"/>
        <v>703.58172553896679</v>
      </c>
      <c r="L253" s="51">
        <f t="shared" si="56"/>
        <v>1293271.9713444933</v>
      </c>
      <c r="M253" s="51"/>
      <c r="N253" s="51">
        <f t="shared" si="49"/>
        <v>1293271.9713444933</v>
      </c>
      <c r="O253" s="34"/>
    </row>
    <row r="254" spans="1:15" s="32" customFormat="1" x14ac:dyDescent="0.25">
      <c r="A254" s="36"/>
      <c r="B254" s="52" t="s">
        <v>169</v>
      </c>
      <c r="C254" s="36">
        <v>4</v>
      </c>
      <c r="D254" s="56">
        <v>32.4041</v>
      </c>
      <c r="E254" s="84">
        <v>2442</v>
      </c>
      <c r="F254" s="171">
        <v>808429.7</v>
      </c>
      <c r="G254" s="42">
        <v>100</v>
      </c>
      <c r="H254" s="51">
        <f t="shared" si="54"/>
        <v>808429.7</v>
      </c>
      <c r="I254" s="51">
        <f t="shared" si="53"/>
        <v>0</v>
      </c>
      <c r="J254" s="51">
        <f t="shared" si="50"/>
        <v>331.05229320229319</v>
      </c>
      <c r="K254" s="51">
        <f t="shared" si="55"/>
        <v>658.87839874494227</v>
      </c>
      <c r="L254" s="51">
        <f t="shared" si="56"/>
        <v>1237192.4682337737</v>
      </c>
      <c r="M254" s="51"/>
      <c r="N254" s="51">
        <f t="shared" si="49"/>
        <v>1237192.4682337737</v>
      </c>
      <c r="O254" s="34"/>
    </row>
    <row r="255" spans="1:15" s="32" customFormat="1" x14ac:dyDescent="0.25">
      <c r="A255" s="36"/>
      <c r="B255" s="52" t="s">
        <v>170</v>
      </c>
      <c r="C255" s="36">
        <v>4</v>
      </c>
      <c r="D255" s="56">
        <v>67.829499999999996</v>
      </c>
      <c r="E255" s="84">
        <v>4269</v>
      </c>
      <c r="F255" s="171">
        <v>1146102</v>
      </c>
      <c r="G255" s="42">
        <v>100</v>
      </c>
      <c r="H255" s="51">
        <f t="shared" si="54"/>
        <v>1146102</v>
      </c>
      <c r="I255" s="51">
        <f t="shared" si="53"/>
        <v>0</v>
      </c>
      <c r="J255" s="51">
        <f t="shared" si="50"/>
        <v>268.47083626141955</v>
      </c>
      <c r="K255" s="51">
        <f t="shared" si="55"/>
        <v>721.45985568581591</v>
      </c>
      <c r="L255" s="51">
        <f t="shared" si="56"/>
        <v>1687371.3060331838</v>
      </c>
      <c r="M255" s="51"/>
      <c r="N255" s="51">
        <f t="shared" si="49"/>
        <v>1687371.3060331838</v>
      </c>
      <c r="O255" s="34"/>
    </row>
    <row r="256" spans="1:15" s="32" customFormat="1" x14ac:dyDescent="0.25">
      <c r="A256" s="36"/>
      <c r="B256" s="52"/>
      <c r="C256" s="36"/>
      <c r="D256" s="56">
        <v>0</v>
      </c>
      <c r="E256" s="86"/>
      <c r="F256" s="43"/>
      <c r="G256" s="42"/>
      <c r="H256" s="43"/>
      <c r="I256" s="33"/>
      <c r="J256" s="33"/>
      <c r="K256" s="51"/>
      <c r="L256" s="51"/>
      <c r="M256" s="51"/>
      <c r="N256" s="51"/>
      <c r="O256" s="34"/>
    </row>
    <row r="257" spans="1:15" s="32" customFormat="1" x14ac:dyDescent="0.25">
      <c r="A257" s="31" t="s">
        <v>173</v>
      </c>
      <c r="B257" s="44" t="s">
        <v>2</v>
      </c>
      <c r="C257" s="45"/>
      <c r="D257" s="3">
        <v>923.69960000000003</v>
      </c>
      <c r="E257" s="87">
        <f>E258</f>
        <v>53977</v>
      </c>
      <c r="F257" s="38">
        <f t="shared" ref="F257" si="57">F259</f>
        <v>0</v>
      </c>
      <c r="G257" s="38"/>
      <c r="H257" s="38">
        <f>H259</f>
        <v>5393398.6500000004</v>
      </c>
      <c r="I257" s="38">
        <f>I259</f>
        <v>-5393398.6500000004</v>
      </c>
      <c r="J257" s="38"/>
      <c r="K257" s="51"/>
      <c r="L257" s="51"/>
      <c r="M257" s="47">
        <f>M259</f>
        <v>35793498.6767077</v>
      </c>
      <c r="N257" s="38">
        <f t="shared" ref="N257:N320" si="58">L257+M257</f>
        <v>35793498.6767077</v>
      </c>
      <c r="O257" s="34"/>
    </row>
    <row r="258" spans="1:15" s="32" customFormat="1" x14ac:dyDescent="0.25">
      <c r="A258" s="31" t="s">
        <v>173</v>
      </c>
      <c r="B258" s="44" t="s">
        <v>3</v>
      </c>
      <c r="C258" s="45"/>
      <c r="D258" s="3">
        <v>923.69960000000003</v>
      </c>
      <c r="E258" s="87">
        <f>SUM(E260:E282)</f>
        <v>53977</v>
      </c>
      <c r="F258" s="38">
        <f t="shared" ref="F258" si="59">SUM(F260:F282)</f>
        <v>31778644.000000007</v>
      </c>
      <c r="G258" s="38"/>
      <c r="H258" s="38">
        <f>SUM(H260:H282)</f>
        <v>20991846.700000003</v>
      </c>
      <c r="I258" s="38">
        <f>SUM(I260:I282)</f>
        <v>10786797.300000001</v>
      </c>
      <c r="J258" s="38"/>
      <c r="K258" s="51"/>
      <c r="L258" s="38">
        <f>SUM(L260:L282)</f>
        <v>29672356.737096429</v>
      </c>
      <c r="M258" s="51"/>
      <c r="N258" s="38">
        <f t="shared" si="58"/>
        <v>29672356.737096429</v>
      </c>
      <c r="O258" s="34"/>
    </row>
    <row r="259" spans="1:15" s="32" customFormat="1" x14ac:dyDescent="0.25">
      <c r="A259" s="36"/>
      <c r="B259" s="52" t="s">
        <v>26</v>
      </c>
      <c r="C259" s="36">
        <v>2</v>
      </c>
      <c r="D259" s="56">
        <v>0</v>
      </c>
      <c r="E259" s="88"/>
      <c r="F259" s="51"/>
      <c r="G259" s="42">
        <v>25</v>
      </c>
      <c r="H259" s="51">
        <f>F263*G259/100</f>
        <v>5393398.6500000004</v>
      </c>
      <c r="I259" s="51">
        <f t="shared" ref="I259:I282" si="60">F259-H259</f>
        <v>-5393398.6500000004</v>
      </c>
      <c r="J259" s="51"/>
      <c r="K259" s="51"/>
      <c r="L259" s="51"/>
      <c r="M259" s="51">
        <f>($L$7*$L$8*E257/$L$10)+($L$7*$L$9*D257/$L$11)</f>
        <v>35793498.6767077</v>
      </c>
      <c r="N259" s="51">
        <f t="shared" si="58"/>
        <v>35793498.6767077</v>
      </c>
      <c r="O259" s="34"/>
    </row>
    <row r="260" spans="1:15" s="32" customFormat="1" x14ac:dyDescent="0.25">
      <c r="A260" s="36"/>
      <c r="B260" s="52" t="s">
        <v>174</v>
      </c>
      <c r="C260" s="36">
        <v>4</v>
      </c>
      <c r="D260" s="56">
        <v>31.286999999999999</v>
      </c>
      <c r="E260" s="84">
        <v>1841</v>
      </c>
      <c r="F260" s="172">
        <v>398675.4</v>
      </c>
      <c r="G260" s="42">
        <v>100</v>
      </c>
      <c r="H260" s="51">
        <f t="shared" ref="H260:H282" si="61">F260*G260/100</f>
        <v>398675.4</v>
      </c>
      <c r="I260" s="51">
        <f t="shared" si="60"/>
        <v>0</v>
      </c>
      <c r="J260" s="51">
        <f t="shared" si="50"/>
        <v>216.55372080391092</v>
      </c>
      <c r="K260" s="51">
        <f t="shared" ref="K260:K282" si="62">$J$11*$J$19-J260</f>
        <v>773.37697114332457</v>
      </c>
      <c r="L260" s="51">
        <f t="shared" ref="L260:L282" si="63">IF(K260&gt;0,$J$7*$J$8*(K260/$K$19),0)+$J$7*$J$9*(E260/$E$19)+$J$7*$J$10*(D260/$D$19)</f>
        <v>1290425.2132258322</v>
      </c>
      <c r="M260" s="51"/>
      <c r="N260" s="51">
        <f t="shared" si="58"/>
        <v>1290425.2132258322</v>
      </c>
      <c r="O260" s="34"/>
    </row>
    <row r="261" spans="1:15" s="32" customFormat="1" x14ac:dyDescent="0.25">
      <c r="A261" s="36"/>
      <c r="B261" s="52" t="s">
        <v>762</v>
      </c>
      <c r="C261" s="36">
        <v>4</v>
      </c>
      <c r="D261" s="56">
        <v>45.492799999999995</v>
      </c>
      <c r="E261" s="84">
        <v>2212</v>
      </c>
      <c r="F261" s="172">
        <v>407044.4</v>
      </c>
      <c r="G261" s="42">
        <v>100</v>
      </c>
      <c r="H261" s="51">
        <f t="shared" si="61"/>
        <v>407044.4</v>
      </c>
      <c r="I261" s="51">
        <f t="shared" si="60"/>
        <v>0</v>
      </c>
      <c r="J261" s="51">
        <f t="shared" si="50"/>
        <v>184.01645569620254</v>
      </c>
      <c r="K261" s="51">
        <f t="shared" si="62"/>
        <v>805.91423625103289</v>
      </c>
      <c r="L261" s="51">
        <f t="shared" si="63"/>
        <v>1431661.0512873963</v>
      </c>
      <c r="M261" s="51"/>
      <c r="N261" s="51">
        <f t="shared" si="58"/>
        <v>1431661.0512873963</v>
      </c>
      <c r="O261" s="34"/>
    </row>
    <row r="262" spans="1:15" s="32" customFormat="1" x14ac:dyDescent="0.25">
      <c r="A262" s="36"/>
      <c r="B262" s="52" t="s">
        <v>175</v>
      </c>
      <c r="C262" s="36">
        <v>4</v>
      </c>
      <c r="D262" s="56">
        <v>49.9925</v>
      </c>
      <c r="E262" s="84">
        <v>1819</v>
      </c>
      <c r="F262" s="172">
        <v>414858.9</v>
      </c>
      <c r="G262" s="42">
        <v>100</v>
      </c>
      <c r="H262" s="51">
        <f t="shared" si="61"/>
        <v>414858.9</v>
      </c>
      <c r="I262" s="51">
        <f t="shared" si="60"/>
        <v>0</v>
      </c>
      <c r="J262" s="51">
        <f t="shared" si="50"/>
        <v>228.06976360637714</v>
      </c>
      <c r="K262" s="51">
        <f t="shared" si="62"/>
        <v>761.86092834085832</v>
      </c>
      <c r="L262" s="51">
        <f t="shared" si="63"/>
        <v>1343026.8237533537</v>
      </c>
      <c r="M262" s="51"/>
      <c r="N262" s="51">
        <f t="shared" si="58"/>
        <v>1343026.8237533537</v>
      </c>
      <c r="O262" s="34"/>
    </row>
    <row r="263" spans="1:15" s="32" customFormat="1" x14ac:dyDescent="0.25">
      <c r="A263" s="36"/>
      <c r="B263" s="52" t="s">
        <v>876</v>
      </c>
      <c r="C263" s="36">
        <v>3</v>
      </c>
      <c r="D263" s="56">
        <v>146.12969999999999</v>
      </c>
      <c r="E263" s="84">
        <v>13674</v>
      </c>
      <c r="F263" s="172">
        <v>21573594.600000001</v>
      </c>
      <c r="G263" s="42">
        <v>50</v>
      </c>
      <c r="H263" s="51">
        <f t="shared" si="61"/>
        <v>10786797.300000001</v>
      </c>
      <c r="I263" s="51">
        <f t="shared" si="60"/>
        <v>10786797.300000001</v>
      </c>
      <c r="J263" s="51">
        <f t="shared" si="50"/>
        <v>1577.7091268100046</v>
      </c>
      <c r="K263" s="51">
        <f t="shared" si="62"/>
        <v>-587.77843486276913</v>
      </c>
      <c r="L263" s="51">
        <f t="shared" si="63"/>
        <v>2365420.5107729314</v>
      </c>
      <c r="M263" s="51"/>
      <c r="N263" s="51">
        <f t="shared" si="58"/>
        <v>2365420.5107729314</v>
      </c>
      <c r="O263" s="34"/>
    </row>
    <row r="264" spans="1:15" s="32" customFormat="1" x14ac:dyDescent="0.25">
      <c r="A264" s="36"/>
      <c r="B264" s="52" t="s">
        <v>176</v>
      </c>
      <c r="C264" s="36">
        <v>4</v>
      </c>
      <c r="D264" s="56">
        <v>44.4619</v>
      </c>
      <c r="E264" s="84">
        <v>1624</v>
      </c>
      <c r="F264" s="172">
        <v>398007.4</v>
      </c>
      <c r="G264" s="42">
        <v>100</v>
      </c>
      <c r="H264" s="51">
        <f t="shared" si="61"/>
        <v>398007.4</v>
      </c>
      <c r="I264" s="51">
        <f t="shared" si="60"/>
        <v>0</v>
      </c>
      <c r="J264" s="51">
        <f t="shared" si="50"/>
        <v>245.07844827586209</v>
      </c>
      <c r="K264" s="51">
        <f t="shared" si="62"/>
        <v>744.85224367137334</v>
      </c>
      <c r="L264" s="51">
        <f t="shared" si="63"/>
        <v>1276083.8475196068</v>
      </c>
      <c r="M264" s="51"/>
      <c r="N264" s="51">
        <f t="shared" si="58"/>
        <v>1276083.8475196068</v>
      </c>
      <c r="O264" s="34"/>
    </row>
    <row r="265" spans="1:15" s="32" customFormat="1" x14ac:dyDescent="0.25">
      <c r="A265" s="36"/>
      <c r="B265" s="52" t="s">
        <v>177</v>
      </c>
      <c r="C265" s="36">
        <v>4</v>
      </c>
      <c r="D265" s="56">
        <v>12.8087</v>
      </c>
      <c r="E265" s="84">
        <v>647</v>
      </c>
      <c r="F265" s="172">
        <v>307637.09999999998</v>
      </c>
      <c r="G265" s="42">
        <v>100</v>
      </c>
      <c r="H265" s="51">
        <f t="shared" si="61"/>
        <v>307637.09999999998</v>
      </c>
      <c r="I265" s="51">
        <f t="shared" si="60"/>
        <v>0</v>
      </c>
      <c r="J265" s="51">
        <f t="shared" si="50"/>
        <v>475.48238021638326</v>
      </c>
      <c r="K265" s="51">
        <f t="shared" si="62"/>
        <v>514.4483117308522</v>
      </c>
      <c r="L265" s="51">
        <f t="shared" si="63"/>
        <v>751677.57479017647</v>
      </c>
      <c r="M265" s="51"/>
      <c r="N265" s="51">
        <f t="shared" si="58"/>
        <v>751677.57479017647</v>
      </c>
      <c r="O265" s="34"/>
    </row>
    <row r="266" spans="1:15" s="32" customFormat="1" x14ac:dyDescent="0.25">
      <c r="A266" s="36"/>
      <c r="B266" s="52" t="s">
        <v>178</v>
      </c>
      <c r="C266" s="36">
        <v>4</v>
      </c>
      <c r="D266" s="56">
        <v>40.336600000000004</v>
      </c>
      <c r="E266" s="84">
        <v>1572</v>
      </c>
      <c r="F266" s="172">
        <v>177627.4</v>
      </c>
      <c r="G266" s="42">
        <v>100</v>
      </c>
      <c r="H266" s="51">
        <f t="shared" si="61"/>
        <v>177627.4</v>
      </c>
      <c r="I266" s="51">
        <f t="shared" si="60"/>
        <v>0</v>
      </c>
      <c r="J266" s="51">
        <f t="shared" si="50"/>
        <v>112.99452926208652</v>
      </c>
      <c r="K266" s="51">
        <f t="shared" si="62"/>
        <v>876.93616268514893</v>
      </c>
      <c r="L266" s="51">
        <f t="shared" si="63"/>
        <v>1412495.1897010794</v>
      </c>
      <c r="M266" s="51"/>
      <c r="N266" s="51">
        <f t="shared" si="58"/>
        <v>1412495.1897010794</v>
      </c>
      <c r="O266" s="34"/>
    </row>
    <row r="267" spans="1:15" s="32" customFormat="1" x14ac:dyDescent="0.25">
      <c r="A267" s="36"/>
      <c r="B267" s="52" t="s">
        <v>763</v>
      </c>
      <c r="C267" s="36">
        <v>4</v>
      </c>
      <c r="D267" s="56">
        <v>44.004200000000004</v>
      </c>
      <c r="E267" s="84">
        <v>2216</v>
      </c>
      <c r="F267" s="172">
        <v>816420.6</v>
      </c>
      <c r="G267" s="42">
        <v>100</v>
      </c>
      <c r="H267" s="51">
        <f t="shared" si="61"/>
        <v>816420.6</v>
      </c>
      <c r="I267" s="51">
        <f t="shared" si="60"/>
        <v>0</v>
      </c>
      <c r="J267" s="51">
        <f t="shared" si="50"/>
        <v>368.42084837545127</v>
      </c>
      <c r="K267" s="51">
        <f t="shared" si="62"/>
        <v>621.50984357178413</v>
      </c>
      <c r="L267" s="51">
        <f t="shared" si="63"/>
        <v>1205188.7367200153</v>
      </c>
      <c r="M267" s="51"/>
      <c r="N267" s="51">
        <f t="shared" si="58"/>
        <v>1205188.7367200153</v>
      </c>
      <c r="O267" s="34"/>
    </row>
    <row r="268" spans="1:15" s="32" customFormat="1" x14ac:dyDescent="0.25">
      <c r="A268" s="36"/>
      <c r="B268" s="52" t="s">
        <v>179</v>
      </c>
      <c r="C268" s="36">
        <v>4</v>
      </c>
      <c r="D268" s="56">
        <v>55.929899999999996</v>
      </c>
      <c r="E268" s="84">
        <v>4968</v>
      </c>
      <c r="F268" s="172">
        <v>1170175.6000000001</v>
      </c>
      <c r="G268" s="42">
        <v>100</v>
      </c>
      <c r="H268" s="51">
        <f t="shared" si="61"/>
        <v>1170175.6000000001</v>
      </c>
      <c r="I268" s="51">
        <f t="shared" si="60"/>
        <v>0</v>
      </c>
      <c r="J268" s="51">
        <f t="shared" si="50"/>
        <v>235.5425925925926</v>
      </c>
      <c r="K268" s="51">
        <f t="shared" si="62"/>
        <v>754.38809935464292</v>
      </c>
      <c r="L268" s="51">
        <f t="shared" si="63"/>
        <v>1776008.7545938473</v>
      </c>
      <c r="M268" s="51"/>
      <c r="N268" s="51">
        <f t="shared" si="58"/>
        <v>1776008.7545938473</v>
      </c>
      <c r="O268" s="34"/>
    </row>
    <row r="269" spans="1:15" s="32" customFormat="1" x14ac:dyDescent="0.25">
      <c r="A269" s="36"/>
      <c r="B269" s="52" t="s">
        <v>180</v>
      </c>
      <c r="C269" s="36">
        <v>4</v>
      </c>
      <c r="D269" s="56">
        <v>46.283000000000001</v>
      </c>
      <c r="E269" s="84">
        <v>2061</v>
      </c>
      <c r="F269" s="172">
        <v>591944.30000000005</v>
      </c>
      <c r="G269" s="42">
        <v>100</v>
      </c>
      <c r="H269" s="51">
        <f t="shared" si="61"/>
        <v>591944.30000000005</v>
      </c>
      <c r="I269" s="51">
        <f t="shared" si="60"/>
        <v>0</v>
      </c>
      <c r="J269" s="51">
        <f t="shared" si="50"/>
        <v>287.21217855409998</v>
      </c>
      <c r="K269" s="51">
        <f t="shared" si="62"/>
        <v>702.71851339313548</v>
      </c>
      <c r="L269" s="51">
        <f t="shared" si="63"/>
        <v>1290507.7187962045</v>
      </c>
      <c r="M269" s="51"/>
      <c r="N269" s="51">
        <f t="shared" si="58"/>
        <v>1290507.7187962045</v>
      </c>
      <c r="O269" s="34"/>
    </row>
    <row r="270" spans="1:15" s="32" customFormat="1" x14ac:dyDescent="0.25">
      <c r="A270" s="36"/>
      <c r="B270" s="52" t="s">
        <v>181</v>
      </c>
      <c r="C270" s="36">
        <v>4</v>
      </c>
      <c r="D270" s="56">
        <v>40.415599999999998</v>
      </c>
      <c r="E270" s="84">
        <v>1530</v>
      </c>
      <c r="F270" s="172">
        <v>315275.09999999998</v>
      </c>
      <c r="G270" s="42">
        <v>100</v>
      </c>
      <c r="H270" s="51">
        <f t="shared" si="61"/>
        <v>315275.09999999998</v>
      </c>
      <c r="I270" s="51">
        <f t="shared" si="60"/>
        <v>0</v>
      </c>
      <c r="J270" s="51">
        <f t="shared" si="50"/>
        <v>206.06215686274507</v>
      </c>
      <c r="K270" s="51">
        <f t="shared" si="62"/>
        <v>783.86853508449042</v>
      </c>
      <c r="L270" s="51">
        <f t="shared" si="63"/>
        <v>1295405.0080602099</v>
      </c>
      <c r="M270" s="51"/>
      <c r="N270" s="51">
        <f t="shared" si="58"/>
        <v>1295405.0080602099</v>
      </c>
      <c r="O270" s="34"/>
    </row>
    <row r="271" spans="1:15" s="32" customFormat="1" x14ac:dyDescent="0.25">
      <c r="A271" s="36"/>
      <c r="B271" s="52" t="s">
        <v>182</v>
      </c>
      <c r="C271" s="36">
        <v>4</v>
      </c>
      <c r="D271" s="56">
        <v>11.5463</v>
      </c>
      <c r="E271" s="84">
        <v>744</v>
      </c>
      <c r="F271" s="172">
        <v>76064.800000000003</v>
      </c>
      <c r="G271" s="42">
        <v>100</v>
      </c>
      <c r="H271" s="51">
        <f t="shared" si="61"/>
        <v>76064.800000000003</v>
      </c>
      <c r="I271" s="51">
        <f t="shared" si="60"/>
        <v>0</v>
      </c>
      <c r="J271" s="51">
        <f t="shared" si="50"/>
        <v>102.23763440860215</v>
      </c>
      <c r="K271" s="51">
        <f t="shared" si="62"/>
        <v>887.6930575386333</v>
      </c>
      <c r="L271" s="51">
        <f t="shared" si="63"/>
        <v>1208230.5217811393</v>
      </c>
      <c r="M271" s="51"/>
      <c r="N271" s="51">
        <f t="shared" si="58"/>
        <v>1208230.5217811393</v>
      </c>
      <c r="O271" s="34"/>
    </row>
    <row r="272" spans="1:15" s="32" customFormat="1" x14ac:dyDescent="0.25">
      <c r="A272" s="36"/>
      <c r="B272" s="52" t="s">
        <v>183</v>
      </c>
      <c r="C272" s="36">
        <v>4</v>
      </c>
      <c r="D272" s="56">
        <v>52.649300000000004</v>
      </c>
      <c r="E272" s="84">
        <v>1742</v>
      </c>
      <c r="F272" s="172">
        <v>359414.1</v>
      </c>
      <c r="G272" s="42">
        <v>100</v>
      </c>
      <c r="H272" s="51">
        <f t="shared" si="61"/>
        <v>359414.1</v>
      </c>
      <c r="I272" s="51">
        <f t="shared" si="60"/>
        <v>0</v>
      </c>
      <c r="J272" s="51">
        <f t="shared" si="50"/>
        <v>206.32267508610792</v>
      </c>
      <c r="K272" s="51">
        <f t="shared" si="62"/>
        <v>783.60801686112757</v>
      </c>
      <c r="L272" s="51">
        <f t="shared" si="63"/>
        <v>1368730.932225829</v>
      </c>
      <c r="M272" s="51"/>
      <c r="N272" s="51">
        <f t="shared" si="58"/>
        <v>1368730.932225829</v>
      </c>
      <c r="O272" s="34"/>
    </row>
    <row r="273" spans="1:15" s="32" customFormat="1" x14ac:dyDescent="0.25">
      <c r="A273" s="36"/>
      <c r="B273" s="52" t="s">
        <v>184</v>
      </c>
      <c r="C273" s="36">
        <v>4</v>
      </c>
      <c r="D273" s="56">
        <v>21.676100000000002</v>
      </c>
      <c r="E273" s="84">
        <v>1818</v>
      </c>
      <c r="F273" s="172">
        <v>621639.19999999995</v>
      </c>
      <c r="G273" s="42">
        <v>100</v>
      </c>
      <c r="H273" s="51">
        <f t="shared" si="61"/>
        <v>621639.19999999995</v>
      </c>
      <c r="I273" s="51">
        <f t="shared" si="60"/>
        <v>0</v>
      </c>
      <c r="J273" s="51">
        <f t="shared" si="50"/>
        <v>341.93575357535752</v>
      </c>
      <c r="K273" s="51">
        <f t="shared" si="62"/>
        <v>647.99493837187788</v>
      </c>
      <c r="L273" s="51">
        <f t="shared" si="63"/>
        <v>1101122.5567352569</v>
      </c>
      <c r="M273" s="51"/>
      <c r="N273" s="51">
        <f t="shared" si="58"/>
        <v>1101122.5567352569</v>
      </c>
      <c r="O273" s="34"/>
    </row>
    <row r="274" spans="1:15" s="32" customFormat="1" x14ac:dyDescent="0.25">
      <c r="A274" s="36"/>
      <c r="B274" s="52" t="s">
        <v>185</v>
      </c>
      <c r="C274" s="36">
        <v>4</v>
      </c>
      <c r="D274" s="56">
        <v>42.465600000000009</v>
      </c>
      <c r="E274" s="84">
        <v>3136</v>
      </c>
      <c r="F274" s="172">
        <v>1149933.6000000001</v>
      </c>
      <c r="G274" s="42">
        <v>100</v>
      </c>
      <c r="H274" s="51">
        <f t="shared" si="61"/>
        <v>1149933.6000000001</v>
      </c>
      <c r="I274" s="51">
        <f t="shared" si="60"/>
        <v>0</v>
      </c>
      <c r="J274" s="51">
        <f t="shared" si="50"/>
        <v>366.68801020408165</v>
      </c>
      <c r="K274" s="51">
        <f t="shared" si="62"/>
        <v>623.24268174315375</v>
      </c>
      <c r="L274" s="51">
        <f t="shared" si="63"/>
        <v>1324252.1798509057</v>
      </c>
      <c r="M274" s="51"/>
      <c r="N274" s="51">
        <f t="shared" si="58"/>
        <v>1324252.1798509057</v>
      </c>
      <c r="O274" s="34"/>
    </row>
    <row r="275" spans="1:15" s="32" customFormat="1" x14ac:dyDescent="0.25">
      <c r="A275" s="36"/>
      <c r="B275" s="52" t="s">
        <v>186</v>
      </c>
      <c r="C275" s="36">
        <v>4</v>
      </c>
      <c r="D275" s="56">
        <v>18.5396</v>
      </c>
      <c r="E275" s="84">
        <v>1501</v>
      </c>
      <c r="F275" s="172">
        <v>328345.40000000002</v>
      </c>
      <c r="G275" s="42">
        <v>100</v>
      </c>
      <c r="H275" s="51">
        <f t="shared" si="61"/>
        <v>328345.40000000002</v>
      </c>
      <c r="I275" s="51">
        <f t="shared" si="60"/>
        <v>0</v>
      </c>
      <c r="J275" s="51">
        <f t="shared" si="50"/>
        <v>218.75109926715524</v>
      </c>
      <c r="K275" s="51">
        <f t="shared" si="62"/>
        <v>771.17959268008019</v>
      </c>
      <c r="L275" s="51">
        <f t="shared" si="63"/>
        <v>1195172.5296509536</v>
      </c>
      <c r="M275" s="51"/>
      <c r="N275" s="51">
        <f t="shared" si="58"/>
        <v>1195172.5296509536</v>
      </c>
      <c r="O275" s="34"/>
    </row>
    <row r="276" spans="1:15" s="32" customFormat="1" x14ac:dyDescent="0.25">
      <c r="A276" s="36"/>
      <c r="B276" s="52" t="s">
        <v>187</v>
      </c>
      <c r="C276" s="36">
        <v>4</v>
      </c>
      <c r="D276" s="56">
        <v>29.806500000000003</v>
      </c>
      <c r="E276" s="84">
        <v>2276</v>
      </c>
      <c r="F276" s="172">
        <v>377299.1</v>
      </c>
      <c r="G276" s="42">
        <v>100</v>
      </c>
      <c r="H276" s="51">
        <f t="shared" si="61"/>
        <v>377299.1</v>
      </c>
      <c r="I276" s="51">
        <f t="shared" si="60"/>
        <v>0</v>
      </c>
      <c r="J276" s="51">
        <f t="shared" si="50"/>
        <v>165.77289103690686</v>
      </c>
      <c r="K276" s="51">
        <f t="shared" si="62"/>
        <v>824.15780091032866</v>
      </c>
      <c r="L276" s="51">
        <f t="shared" si="63"/>
        <v>1403937.0950534903</v>
      </c>
      <c r="M276" s="51"/>
      <c r="N276" s="51">
        <f t="shared" si="58"/>
        <v>1403937.0950534903</v>
      </c>
      <c r="O276" s="34"/>
    </row>
    <row r="277" spans="1:15" s="32" customFormat="1" x14ac:dyDescent="0.25">
      <c r="A277" s="36"/>
      <c r="B277" s="52" t="s">
        <v>188</v>
      </c>
      <c r="C277" s="36">
        <v>4</v>
      </c>
      <c r="D277" s="56">
        <v>30.100700000000003</v>
      </c>
      <c r="E277" s="84">
        <v>1925</v>
      </c>
      <c r="F277" s="172">
        <v>448612.3</v>
      </c>
      <c r="G277" s="42">
        <v>100</v>
      </c>
      <c r="H277" s="51">
        <f t="shared" si="61"/>
        <v>448612.3</v>
      </c>
      <c r="I277" s="51">
        <f t="shared" si="60"/>
        <v>0</v>
      </c>
      <c r="J277" s="51">
        <f t="shared" si="50"/>
        <v>233.04535064935064</v>
      </c>
      <c r="K277" s="51">
        <f t="shared" si="62"/>
        <v>756.88534129788479</v>
      </c>
      <c r="L277" s="51">
        <f t="shared" si="63"/>
        <v>1277420.0352688066</v>
      </c>
      <c r="M277" s="51"/>
      <c r="N277" s="51">
        <f t="shared" si="58"/>
        <v>1277420.0352688066</v>
      </c>
      <c r="O277" s="34"/>
    </row>
    <row r="278" spans="1:15" s="32" customFormat="1" x14ac:dyDescent="0.25">
      <c r="A278" s="36"/>
      <c r="B278" s="52" t="s">
        <v>764</v>
      </c>
      <c r="C278" s="36">
        <v>4</v>
      </c>
      <c r="D278" s="56">
        <v>61.915500000000002</v>
      </c>
      <c r="E278" s="84">
        <v>3468</v>
      </c>
      <c r="F278" s="172">
        <v>635453.1</v>
      </c>
      <c r="G278" s="42">
        <v>100</v>
      </c>
      <c r="H278" s="51">
        <f t="shared" si="61"/>
        <v>635453.1</v>
      </c>
      <c r="I278" s="51">
        <f t="shared" si="60"/>
        <v>0</v>
      </c>
      <c r="J278" s="51">
        <f t="shared" si="50"/>
        <v>183.23330449826989</v>
      </c>
      <c r="K278" s="51">
        <f t="shared" si="62"/>
        <v>806.69738744896563</v>
      </c>
      <c r="L278" s="51">
        <f t="shared" si="63"/>
        <v>1660999.0084133905</v>
      </c>
      <c r="M278" s="51"/>
      <c r="N278" s="51">
        <f t="shared" si="58"/>
        <v>1660999.0084133905</v>
      </c>
      <c r="O278" s="34"/>
    </row>
    <row r="279" spans="1:15" s="32" customFormat="1" x14ac:dyDescent="0.25">
      <c r="A279" s="36"/>
      <c r="B279" s="52" t="s">
        <v>189</v>
      </c>
      <c r="C279" s="36">
        <v>4</v>
      </c>
      <c r="D279" s="56">
        <v>14.279399999999999</v>
      </c>
      <c r="E279" s="84">
        <v>767</v>
      </c>
      <c r="F279" s="172">
        <v>63952.4</v>
      </c>
      <c r="G279" s="42">
        <v>100</v>
      </c>
      <c r="H279" s="51">
        <f t="shared" si="61"/>
        <v>63952.4</v>
      </c>
      <c r="I279" s="51">
        <f t="shared" si="60"/>
        <v>0</v>
      </c>
      <c r="J279" s="51">
        <f t="shared" si="50"/>
        <v>83.379921773142115</v>
      </c>
      <c r="K279" s="51">
        <f t="shared" si="62"/>
        <v>906.55077017409337</v>
      </c>
      <c r="L279" s="51">
        <f t="shared" si="63"/>
        <v>1244082.8315772887</v>
      </c>
      <c r="M279" s="51"/>
      <c r="N279" s="51">
        <f t="shared" si="58"/>
        <v>1244082.8315772887</v>
      </c>
      <c r="O279" s="34"/>
    </row>
    <row r="280" spans="1:15" s="32" customFormat="1" x14ac:dyDescent="0.25">
      <c r="A280" s="36"/>
      <c r="B280" s="52" t="s">
        <v>190</v>
      </c>
      <c r="C280" s="36">
        <v>4</v>
      </c>
      <c r="D280" s="56">
        <v>23.324099999999998</v>
      </c>
      <c r="E280" s="84">
        <v>718</v>
      </c>
      <c r="F280" s="172">
        <v>97189</v>
      </c>
      <c r="G280" s="42">
        <v>100</v>
      </c>
      <c r="H280" s="51">
        <f t="shared" si="61"/>
        <v>97189</v>
      </c>
      <c r="I280" s="51">
        <f t="shared" si="60"/>
        <v>0</v>
      </c>
      <c r="J280" s="51">
        <f t="shared" ref="J280:J337" si="64">F280/E280</f>
        <v>135.36072423398329</v>
      </c>
      <c r="K280" s="51">
        <f t="shared" si="62"/>
        <v>854.56996771325214</v>
      </c>
      <c r="L280" s="51">
        <f t="shared" si="63"/>
        <v>1208656.214969442</v>
      </c>
      <c r="M280" s="51"/>
      <c r="N280" s="51">
        <f t="shared" si="58"/>
        <v>1208656.214969442</v>
      </c>
      <c r="O280" s="34"/>
    </row>
    <row r="281" spans="1:15" s="32" customFormat="1" x14ac:dyDescent="0.25">
      <c r="A281" s="36"/>
      <c r="B281" s="52" t="s">
        <v>765</v>
      </c>
      <c r="C281" s="36">
        <v>4</v>
      </c>
      <c r="D281" s="56">
        <v>42.843400000000003</v>
      </c>
      <c r="E281" s="84">
        <v>1024</v>
      </c>
      <c r="F281" s="172">
        <v>408115.8</v>
      </c>
      <c r="G281" s="42">
        <v>100</v>
      </c>
      <c r="H281" s="51">
        <f t="shared" si="61"/>
        <v>408115.8</v>
      </c>
      <c r="I281" s="51">
        <f t="shared" si="60"/>
        <v>0</v>
      </c>
      <c r="J281" s="51">
        <f t="shared" si="64"/>
        <v>398.55058593749999</v>
      </c>
      <c r="K281" s="51">
        <f t="shared" si="62"/>
        <v>591.38010600973553</v>
      </c>
      <c r="L281" s="51">
        <f t="shared" si="63"/>
        <v>1005734.8367942743</v>
      </c>
      <c r="M281" s="51"/>
      <c r="N281" s="51">
        <f t="shared" si="58"/>
        <v>1005734.8367942743</v>
      </c>
      <c r="O281" s="34"/>
    </row>
    <row r="282" spans="1:15" s="32" customFormat="1" x14ac:dyDescent="0.25">
      <c r="A282" s="36"/>
      <c r="B282" s="52" t="s">
        <v>191</v>
      </c>
      <c r="C282" s="36">
        <v>4</v>
      </c>
      <c r="D282" s="56">
        <v>17.411200000000001</v>
      </c>
      <c r="E282" s="84">
        <v>694</v>
      </c>
      <c r="F282" s="172">
        <v>641364.4</v>
      </c>
      <c r="G282" s="42">
        <v>100</v>
      </c>
      <c r="H282" s="51">
        <f t="shared" si="61"/>
        <v>641364.4</v>
      </c>
      <c r="I282" s="51">
        <f t="shared" si="60"/>
        <v>0</v>
      </c>
      <c r="J282" s="51">
        <f t="shared" si="64"/>
        <v>924.15619596541785</v>
      </c>
      <c r="K282" s="51">
        <f t="shared" si="62"/>
        <v>65.774495981817608</v>
      </c>
      <c r="L282" s="51">
        <f t="shared" si="63"/>
        <v>236117.56555499788</v>
      </c>
      <c r="M282" s="51"/>
      <c r="N282" s="51">
        <f t="shared" si="58"/>
        <v>236117.56555499788</v>
      </c>
      <c r="O282" s="34"/>
    </row>
    <row r="283" spans="1:15" s="32" customFormat="1" x14ac:dyDescent="0.25">
      <c r="A283" s="36"/>
      <c r="B283" s="52"/>
      <c r="C283" s="36"/>
      <c r="D283" s="56">
        <v>0</v>
      </c>
      <c r="E283" s="86"/>
      <c r="F283" s="43"/>
      <c r="G283" s="42"/>
      <c r="H283" s="43"/>
      <c r="I283" s="33"/>
      <c r="J283" s="33"/>
      <c r="K283" s="51"/>
      <c r="L283" s="51"/>
      <c r="M283" s="51"/>
      <c r="N283" s="51"/>
      <c r="O283" s="34"/>
    </row>
    <row r="284" spans="1:15" s="32" customFormat="1" x14ac:dyDescent="0.25">
      <c r="A284" s="31" t="s">
        <v>192</v>
      </c>
      <c r="B284" s="44" t="s">
        <v>2</v>
      </c>
      <c r="C284" s="45"/>
      <c r="D284" s="3">
        <v>687.94550000000004</v>
      </c>
      <c r="E284" s="87">
        <f>E285</f>
        <v>72177</v>
      </c>
      <c r="F284" s="38">
        <f t="shared" ref="F284" si="65">F286</f>
        <v>0</v>
      </c>
      <c r="G284" s="38"/>
      <c r="H284" s="38">
        <f>H286</f>
        <v>4595360.9000000004</v>
      </c>
      <c r="I284" s="38">
        <f>I286</f>
        <v>-4595360.9000000004</v>
      </c>
      <c r="J284" s="38"/>
      <c r="K284" s="51"/>
      <c r="L284" s="51"/>
      <c r="M284" s="47">
        <f>M286</f>
        <v>37768658.810893789</v>
      </c>
      <c r="N284" s="38">
        <f t="shared" si="58"/>
        <v>37768658.810893789</v>
      </c>
      <c r="O284" s="34"/>
    </row>
    <row r="285" spans="1:15" s="32" customFormat="1" x14ac:dyDescent="0.25">
      <c r="A285" s="31" t="s">
        <v>192</v>
      </c>
      <c r="B285" s="44" t="s">
        <v>3</v>
      </c>
      <c r="C285" s="45"/>
      <c r="D285" s="3">
        <v>687.94550000000004</v>
      </c>
      <c r="E285" s="87">
        <f>SUM(E287:E311)</f>
        <v>72177</v>
      </c>
      <c r="F285" s="38">
        <f t="shared" ref="F285" si="66">SUM(F287:F311)</f>
        <v>55006053.100000001</v>
      </c>
      <c r="G285" s="38"/>
      <c r="H285" s="38">
        <f>SUM(H287:H311)</f>
        <v>45815331.300000004</v>
      </c>
      <c r="I285" s="38">
        <f>SUM(I287:I311)</f>
        <v>9190721.8000000007</v>
      </c>
      <c r="J285" s="38"/>
      <c r="K285" s="51"/>
      <c r="L285" s="38">
        <f>SUM(L287:L311)</f>
        <v>28271839.153631389</v>
      </c>
      <c r="M285" s="51"/>
      <c r="N285" s="38">
        <f t="shared" si="58"/>
        <v>28271839.153631389</v>
      </c>
      <c r="O285" s="34"/>
    </row>
    <row r="286" spans="1:15" s="32" customFormat="1" x14ac:dyDescent="0.25">
      <c r="A286" s="36"/>
      <c r="B286" s="52" t="s">
        <v>26</v>
      </c>
      <c r="C286" s="36">
        <v>2</v>
      </c>
      <c r="D286" s="56">
        <v>0</v>
      </c>
      <c r="E286" s="88"/>
      <c r="F286" s="51"/>
      <c r="G286" s="42">
        <v>25</v>
      </c>
      <c r="H286" s="51">
        <f>F293*G286/100</f>
        <v>4595360.9000000004</v>
      </c>
      <c r="I286" s="51">
        <f t="shared" ref="I286:I311" si="67">F286-H286</f>
        <v>-4595360.9000000004</v>
      </c>
      <c r="J286" s="51"/>
      <c r="K286" s="51"/>
      <c r="L286" s="51"/>
      <c r="M286" s="51">
        <f>($L$7*$L$8*E284/$L$10)+($L$7*$L$9*D284/$L$11)</f>
        <v>37768658.810893789</v>
      </c>
      <c r="N286" s="51">
        <f t="shared" si="58"/>
        <v>37768658.810893789</v>
      </c>
      <c r="O286" s="34"/>
    </row>
    <row r="287" spans="1:15" s="32" customFormat="1" x14ac:dyDescent="0.25">
      <c r="A287" s="36"/>
      <c r="B287" s="52" t="s">
        <v>193</v>
      </c>
      <c r="C287" s="36">
        <v>4</v>
      </c>
      <c r="D287" s="56">
        <v>41.911499999999997</v>
      </c>
      <c r="E287" s="84">
        <v>3464</v>
      </c>
      <c r="F287" s="173">
        <v>1176464.8999999999</v>
      </c>
      <c r="G287" s="42">
        <v>100</v>
      </c>
      <c r="H287" s="51">
        <f t="shared" ref="H287:H311" si="68">F287*G287/100</f>
        <v>1176464.8999999999</v>
      </c>
      <c r="I287" s="51">
        <f t="shared" si="67"/>
        <v>0</v>
      </c>
      <c r="J287" s="51">
        <f t="shared" si="64"/>
        <v>339.62612586605076</v>
      </c>
      <c r="K287" s="51">
        <f t="shared" ref="K287:K311" si="69">$J$11*$J$19-J287</f>
        <v>650.3045660811847</v>
      </c>
      <c r="L287" s="51">
        <f t="shared" ref="L287:L311" si="70">IF(K287&gt;0,$J$7*$J$8*(K287/$K$19),0)+$J$7*$J$9*(E287/$E$19)+$J$7*$J$10*(D287/$D$19)</f>
        <v>1398441.8954027896</v>
      </c>
      <c r="M287" s="51"/>
      <c r="N287" s="51">
        <f t="shared" si="58"/>
        <v>1398441.8954027896</v>
      </c>
      <c r="O287" s="34"/>
    </row>
    <row r="288" spans="1:15" s="32" customFormat="1" x14ac:dyDescent="0.25">
      <c r="A288" s="36"/>
      <c r="B288" s="52" t="s">
        <v>194</v>
      </c>
      <c r="C288" s="36">
        <v>4</v>
      </c>
      <c r="D288" s="56">
        <v>29.248799999999999</v>
      </c>
      <c r="E288" s="84">
        <v>1746</v>
      </c>
      <c r="F288" s="173">
        <v>457422.4</v>
      </c>
      <c r="G288" s="42">
        <v>100</v>
      </c>
      <c r="H288" s="51">
        <f t="shared" si="68"/>
        <v>457422.4</v>
      </c>
      <c r="I288" s="51">
        <f t="shared" si="67"/>
        <v>0</v>
      </c>
      <c r="J288" s="51">
        <f t="shared" si="64"/>
        <v>261.98304696449026</v>
      </c>
      <c r="K288" s="51">
        <f t="shared" si="69"/>
        <v>727.94764498274526</v>
      </c>
      <c r="L288" s="51">
        <f t="shared" si="70"/>
        <v>1215633.4213451773</v>
      </c>
      <c r="M288" s="51"/>
      <c r="N288" s="51">
        <f t="shared" si="58"/>
        <v>1215633.4213451773</v>
      </c>
      <c r="O288" s="34"/>
    </row>
    <row r="289" spans="1:15" s="32" customFormat="1" x14ac:dyDescent="0.25">
      <c r="A289" s="36"/>
      <c r="B289" s="52" t="s">
        <v>766</v>
      </c>
      <c r="C289" s="36">
        <v>4</v>
      </c>
      <c r="D289" s="56">
        <v>30.7044</v>
      </c>
      <c r="E289" s="84">
        <v>3415</v>
      </c>
      <c r="F289" s="173">
        <v>692498.6</v>
      </c>
      <c r="G289" s="42">
        <v>100</v>
      </c>
      <c r="H289" s="51">
        <f t="shared" si="68"/>
        <v>692498.6</v>
      </c>
      <c r="I289" s="51">
        <f t="shared" si="67"/>
        <v>0</v>
      </c>
      <c r="J289" s="51">
        <f t="shared" si="64"/>
        <v>202.78143484626648</v>
      </c>
      <c r="K289" s="51">
        <f t="shared" si="69"/>
        <v>787.14925710096895</v>
      </c>
      <c r="L289" s="51">
        <f t="shared" si="70"/>
        <v>1514709.3572344435</v>
      </c>
      <c r="M289" s="51"/>
      <c r="N289" s="51">
        <f t="shared" si="58"/>
        <v>1514709.3572344435</v>
      </c>
      <c r="O289" s="34"/>
    </row>
    <row r="290" spans="1:15" s="32" customFormat="1" x14ac:dyDescent="0.25">
      <c r="A290" s="36"/>
      <c r="B290" s="52" t="s">
        <v>195</v>
      </c>
      <c r="C290" s="36">
        <v>4</v>
      </c>
      <c r="D290" s="56">
        <v>33.053800000000003</v>
      </c>
      <c r="E290" s="84">
        <v>2708</v>
      </c>
      <c r="F290" s="173">
        <v>2321432.6</v>
      </c>
      <c r="G290" s="42">
        <v>100</v>
      </c>
      <c r="H290" s="51">
        <f t="shared" si="68"/>
        <v>2321432.6</v>
      </c>
      <c r="I290" s="51">
        <f t="shared" si="67"/>
        <v>0</v>
      </c>
      <c r="J290" s="51">
        <f t="shared" si="64"/>
        <v>857.24985228951255</v>
      </c>
      <c r="K290" s="51">
        <f t="shared" si="69"/>
        <v>132.68083965772291</v>
      </c>
      <c r="L290" s="51">
        <f t="shared" si="70"/>
        <v>643066.36037634732</v>
      </c>
      <c r="M290" s="51"/>
      <c r="N290" s="51">
        <f t="shared" si="58"/>
        <v>643066.36037634732</v>
      </c>
      <c r="O290" s="34"/>
    </row>
    <row r="291" spans="1:15" s="32" customFormat="1" x14ac:dyDescent="0.25">
      <c r="A291" s="36"/>
      <c r="B291" s="52" t="s">
        <v>196</v>
      </c>
      <c r="C291" s="36">
        <v>4</v>
      </c>
      <c r="D291" s="56">
        <v>24.868099999999998</v>
      </c>
      <c r="E291" s="84">
        <v>2469</v>
      </c>
      <c r="F291" s="173">
        <v>906185.9</v>
      </c>
      <c r="G291" s="42">
        <v>100</v>
      </c>
      <c r="H291" s="51">
        <f t="shared" si="68"/>
        <v>906185.9</v>
      </c>
      <c r="I291" s="51">
        <f t="shared" si="67"/>
        <v>0</v>
      </c>
      <c r="J291" s="51">
        <f t="shared" si="64"/>
        <v>367.02547590117456</v>
      </c>
      <c r="K291" s="51">
        <f t="shared" si="69"/>
        <v>622.9052160460609</v>
      </c>
      <c r="L291" s="51">
        <f t="shared" si="70"/>
        <v>1169639.8312342453</v>
      </c>
      <c r="M291" s="51"/>
      <c r="N291" s="51">
        <f t="shared" si="58"/>
        <v>1169639.8312342453</v>
      </c>
      <c r="O291" s="34"/>
    </row>
    <row r="292" spans="1:15" s="32" customFormat="1" x14ac:dyDescent="0.25">
      <c r="A292" s="36"/>
      <c r="B292" s="52" t="s">
        <v>197</v>
      </c>
      <c r="C292" s="36">
        <v>4</v>
      </c>
      <c r="D292" s="56">
        <v>10.051699999999999</v>
      </c>
      <c r="E292" s="84">
        <v>1501</v>
      </c>
      <c r="F292" s="173">
        <v>899379.8</v>
      </c>
      <c r="G292" s="42">
        <v>100</v>
      </c>
      <c r="H292" s="51">
        <f t="shared" si="68"/>
        <v>899379.8</v>
      </c>
      <c r="I292" s="51">
        <f t="shared" si="67"/>
        <v>0</v>
      </c>
      <c r="J292" s="51">
        <f t="shared" si="64"/>
        <v>599.18707528314462</v>
      </c>
      <c r="K292" s="51">
        <f t="shared" si="69"/>
        <v>390.74361666409084</v>
      </c>
      <c r="L292" s="51">
        <f t="shared" si="70"/>
        <v>706760.00023830996</v>
      </c>
      <c r="M292" s="51"/>
      <c r="N292" s="51">
        <f t="shared" si="58"/>
        <v>706760.00023830996</v>
      </c>
      <c r="O292" s="34"/>
    </row>
    <row r="293" spans="1:15" s="32" customFormat="1" x14ac:dyDescent="0.25">
      <c r="A293" s="36"/>
      <c r="B293" s="52" t="s">
        <v>877</v>
      </c>
      <c r="C293" s="36">
        <v>3</v>
      </c>
      <c r="D293" s="56">
        <v>43.259900000000002</v>
      </c>
      <c r="E293" s="84">
        <v>8062</v>
      </c>
      <c r="F293" s="173">
        <v>18381443.600000001</v>
      </c>
      <c r="G293" s="42">
        <v>50</v>
      </c>
      <c r="H293" s="51">
        <f t="shared" si="68"/>
        <v>9190721.8000000007</v>
      </c>
      <c r="I293" s="51">
        <f t="shared" si="67"/>
        <v>9190721.8000000007</v>
      </c>
      <c r="J293" s="51">
        <f t="shared" si="64"/>
        <v>2280.0103696353262</v>
      </c>
      <c r="K293" s="51">
        <f t="shared" si="69"/>
        <v>-1290.0796776880907</v>
      </c>
      <c r="L293" s="51">
        <f t="shared" si="70"/>
        <v>1235543.5912340169</v>
      </c>
      <c r="M293" s="51"/>
      <c r="N293" s="51">
        <f t="shared" si="58"/>
        <v>1235543.5912340169</v>
      </c>
      <c r="O293" s="34"/>
    </row>
    <row r="294" spans="1:15" s="32" customFormat="1" x14ac:dyDescent="0.25">
      <c r="A294" s="36"/>
      <c r="B294" s="52" t="s">
        <v>198</v>
      </c>
      <c r="C294" s="36">
        <v>4</v>
      </c>
      <c r="D294" s="56">
        <v>23.160100000000003</v>
      </c>
      <c r="E294" s="84">
        <v>2538</v>
      </c>
      <c r="F294" s="173">
        <v>879163</v>
      </c>
      <c r="G294" s="42">
        <v>100</v>
      </c>
      <c r="H294" s="51">
        <f t="shared" si="68"/>
        <v>879163</v>
      </c>
      <c r="I294" s="51">
        <f t="shared" si="67"/>
        <v>0</v>
      </c>
      <c r="J294" s="51">
        <f t="shared" si="64"/>
        <v>346.39992119779356</v>
      </c>
      <c r="K294" s="51">
        <f t="shared" si="69"/>
        <v>643.5307707494419</v>
      </c>
      <c r="L294" s="51">
        <f t="shared" si="70"/>
        <v>1197280.5540301315</v>
      </c>
      <c r="M294" s="51"/>
      <c r="N294" s="51">
        <f t="shared" si="58"/>
        <v>1197280.5540301315</v>
      </c>
      <c r="O294" s="34"/>
    </row>
    <row r="295" spans="1:15" s="32" customFormat="1" x14ac:dyDescent="0.25">
      <c r="A295" s="36"/>
      <c r="B295" s="52" t="s">
        <v>199</v>
      </c>
      <c r="C295" s="36">
        <v>4</v>
      </c>
      <c r="D295" s="56">
        <v>15.7385</v>
      </c>
      <c r="E295" s="84">
        <v>1139</v>
      </c>
      <c r="F295" s="173">
        <v>261191.6</v>
      </c>
      <c r="G295" s="42">
        <v>100</v>
      </c>
      <c r="H295" s="51">
        <f t="shared" si="68"/>
        <v>261191.6</v>
      </c>
      <c r="I295" s="51">
        <f t="shared" si="67"/>
        <v>0</v>
      </c>
      <c r="J295" s="51">
        <f t="shared" si="64"/>
        <v>229.31659350307288</v>
      </c>
      <c r="K295" s="51">
        <f t="shared" si="69"/>
        <v>760.61409844416255</v>
      </c>
      <c r="L295" s="51">
        <f t="shared" si="70"/>
        <v>1123819.8967648095</v>
      </c>
      <c r="M295" s="51"/>
      <c r="N295" s="51">
        <f t="shared" si="58"/>
        <v>1123819.8967648095</v>
      </c>
      <c r="O295" s="34"/>
    </row>
    <row r="296" spans="1:15" s="32" customFormat="1" x14ac:dyDescent="0.25">
      <c r="A296" s="36"/>
      <c r="B296" s="52" t="s">
        <v>200</v>
      </c>
      <c r="C296" s="36">
        <v>4</v>
      </c>
      <c r="D296" s="56">
        <v>23.650700000000001</v>
      </c>
      <c r="E296" s="84">
        <v>3180</v>
      </c>
      <c r="F296" s="173">
        <v>2137188.1</v>
      </c>
      <c r="G296" s="42">
        <v>100</v>
      </c>
      <c r="H296" s="51">
        <f t="shared" si="68"/>
        <v>2137188.1</v>
      </c>
      <c r="I296" s="51">
        <f t="shared" si="67"/>
        <v>0</v>
      </c>
      <c r="J296" s="51">
        <f t="shared" si="64"/>
        <v>672.07172955974841</v>
      </c>
      <c r="K296" s="51">
        <f t="shared" si="69"/>
        <v>317.85896238748705</v>
      </c>
      <c r="L296" s="51">
        <f t="shared" si="70"/>
        <v>893555.01105385064</v>
      </c>
      <c r="M296" s="51"/>
      <c r="N296" s="51">
        <f t="shared" si="58"/>
        <v>893555.01105385064</v>
      </c>
      <c r="O296" s="34"/>
    </row>
    <row r="297" spans="1:15" s="32" customFormat="1" x14ac:dyDescent="0.25">
      <c r="A297" s="36"/>
      <c r="B297" s="52" t="s">
        <v>201</v>
      </c>
      <c r="C297" s="36">
        <v>4</v>
      </c>
      <c r="D297" s="56">
        <v>66.461000000000013</v>
      </c>
      <c r="E297" s="84">
        <v>5906</v>
      </c>
      <c r="F297" s="173">
        <v>3137210.4</v>
      </c>
      <c r="G297" s="42">
        <v>100</v>
      </c>
      <c r="H297" s="51">
        <f t="shared" si="68"/>
        <v>3137210.4</v>
      </c>
      <c r="I297" s="51">
        <f t="shared" si="67"/>
        <v>0</v>
      </c>
      <c r="J297" s="51">
        <f t="shared" si="64"/>
        <v>531.19038266169991</v>
      </c>
      <c r="K297" s="51">
        <f t="shared" si="69"/>
        <v>458.74030928553555</v>
      </c>
      <c r="L297" s="51">
        <f t="shared" si="70"/>
        <v>1585052.1585910066</v>
      </c>
      <c r="M297" s="51"/>
      <c r="N297" s="51">
        <f t="shared" si="58"/>
        <v>1585052.1585910066</v>
      </c>
      <c r="O297" s="34"/>
    </row>
    <row r="298" spans="1:15" s="32" customFormat="1" x14ac:dyDescent="0.25">
      <c r="A298" s="36"/>
      <c r="B298" s="52" t="s">
        <v>202</v>
      </c>
      <c r="C298" s="36">
        <v>4</v>
      </c>
      <c r="D298" s="56">
        <v>49.479700000000008</v>
      </c>
      <c r="E298" s="84">
        <v>3935</v>
      </c>
      <c r="F298" s="173">
        <v>1453323.2</v>
      </c>
      <c r="G298" s="42">
        <v>100</v>
      </c>
      <c r="H298" s="51">
        <f t="shared" si="68"/>
        <v>1453323.2</v>
      </c>
      <c r="I298" s="51">
        <f t="shared" si="67"/>
        <v>0</v>
      </c>
      <c r="J298" s="51">
        <f t="shared" si="64"/>
        <v>369.33245235069887</v>
      </c>
      <c r="K298" s="51">
        <f t="shared" si="69"/>
        <v>620.59823959653659</v>
      </c>
      <c r="L298" s="51">
        <f t="shared" si="70"/>
        <v>1453638.7197584149</v>
      </c>
      <c r="M298" s="51"/>
      <c r="N298" s="51">
        <f t="shared" si="58"/>
        <v>1453638.7197584149</v>
      </c>
      <c r="O298" s="34"/>
    </row>
    <row r="299" spans="1:15" s="32" customFormat="1" x14ac:dyDescent="0.25">
      <c r="A299" s="36"/>
      <c r="B299" s="52" t="s">
        <v>203</v>
      </c>
      <c r="C299" s="36">
        <v>4</v>
      </c>
      <c r="D299" s="56">
        <v>31.819799999999997</v>
      </c>
      <c r="E299" s="84">
        <v>2456</v>
      </c>
      <c r="F299" s="173">
        <v>1712334.3</v>
      </c>
      <c r="G299" s="42">
        <v>100</v>
      </c>
      <c r="H299" s="51">
        <f t="shared" si="68"/>
        <v>1712334.3</v>
      </c>
      <c r="I299" s="51">
        <f t="shared" si="67"/>
        <v>0</v>
      </c>
      <c r="J299" s="51">
        <f t="shared" si="64"/>
        <v>697.20451954397402</v>
      </c>
      <c r="K299" s="51">
        <f t="shared" si="69"/>
        <v>292.72617240326144</v>
      </c>
      <c r="L299" s="51">
        <f t="shared" si="70"/>
        <v>797112.52727395296</v>
      </c>
      <c r="M299" s="51"/>
      <c r="N299" s="51">
        <f t="shared" si="58"/>
        <v>797112.52727395296</v>
      </c>
      <c r="O299" s="34"/>
    </row>
    <row r="300" spans="1:15" s="32" customFormat="1" x14ac:dyDescent="0.25">
      <c r="A300" s="36"/>
      <c r="B300" s="52" t="s">
        <v>767</v>
      </c>
      <c r="C300" s="36">
        <v>4</v>
      </c>
      <c r="D300" s="56">
        <v>13.022600000000001</v>
      </c>
      <c r="E300" s="84">
        <v>1501</v>
      </c>
      <c r="F300" s="173">
        <v>625508.6</v>
      </c>
      <c r="G300" s="42">
        <v>100</v>
      </c>
      <c r="H300" s="51">
        <f t="shared" si="68"/>
        <v>625508.6</v>
      </c>
      <c r="I300" s="51">
        <f t="shared" si="67"/>
        <v>0</v>
      </c>
      <c r="J300" s="51">
        <f t="shared" si="64"/>
        <v>416.72791472351764</v>
      </c>
      <c r="K300" s="51">
        <f t="shared" si="69"/>
        <v>573.20277722371782</v>
      </c>
      <c r="L300" s="51">
        <f t="shared" si="70"/>
        <v>936926.28997513722</v>
      </c>
      <c r="M300" s="51"/>
      <c r="N300" s="51">
        <f t="shared" si="58"/>
        <v>936926.28997513722</v>
      </c>
      <c r="O300" s="34"/>
    </row>
    <row r="301" spans="1:15" s="32" customFormat="1" x14ac:dyDescent="0.25">
      <c r="A301" s="36"/>
      <c r="B301" s="52" t="s">
        <v>204</v>
      </c>
      <c r="C301" s="36">
        <v>4</v>
      </c>
      <c r="D301" s="56">
        <v>32.696100000000001</v>
      </c>
      <c r="E301" s="84">
        <v>2792</v>
      </c>
      <c r="F301" s="173">
        <v>477185.6</v>
      </c>
      <c r="G301" s="42">
        <v>100</v>
      </c>
      <c r="H301" s="51">
        <f t="shared" si="68"/>
        <v>477185.6</v>
      </c>
      <c r="I301" s="51">
        <f t="shared" si="67"/>
        <v>0</v>
      </c>
      <c r="J301" s="51">
        <f t="shared" si="64"/>
        <v>170.91174785100284</v>
      </c>
      <c r="K301" s="51">
        <f t="shared" si="69"/>
        <v>819.01894409623264</v>
      </c>
      <c r="L301" s="51">
        <f t="shared" si="70"/>
        <v>1477292.5360475131</v>
      </c>
      <c r="M301" s="51"/>
      <c r="N301" s="51">
        <f t="shared" si="58"/>
        <v>1477292.5360475131</v>
      </c>
      <c r="O301" s="34"/>
    </row>
    <row r="302" spans="1:15" s="32" customFormat="1" x14ac:dyDescent="0.25">
      <c r="A302" s="36"/>
      <c r="B302" s="52" t="s">
        <v>205</v>
      </c>
      <c r="C302" s="36">
        <v>4</v>
      </c>
      <c r="D302" s="56">
        <v>13.414200000000001</v>
      </c>
      <c r="E302" s="84">
        <v>1461</v>
      </c>
      <c r="F302" s="173">
        <v>392537.3</v>
      </c>
      <c r="G302" s="42">
        <v>100</v>
      </c>
      <c r="H302" s="51">
        <f t="shared" si="68"/>
        <v>392537.3</v>
      </c>
      <c r="I302" s="51">
        <f t="shared" si="67"/>
        <v>0</v>
      </c>
      <c r="J302" s="51">
        <f t="shared" si="64"/>
        <v>268.67713894592742</v>
      </c>
      <c r="K302" s="51">
        <f t="shared" si="69"/>
        <v>721.25355300130809</v>
      </c>
      <c r="L302" s="51">
        <f t="shared" si="70"/>
        <v>1110865.874523307</v>
      </c>
      <c r="M302" s="51"/>
      <c r="N302" s="51">
        <f t="shared" si="58"/>
        <v>1110865.874523307</v>
      </c>
      <c r="O302" s="34"/>
    </row>
    <row r="303" spans="1:15" s="32" customFormat="1" x14ac:dyDescent="0.25">
      <c r="A303" s="36"/>
      <c r="B303" s="52" t="s">
        <v>768</v>
      </c>
      <c r="C303" s="36">
        <v>4</v>
      </c>
      <c r="D303" s="56">
        <v>42.579099999999997</v>
      </c>
      <c r="E303" s="84">
        <v>4118</v>
      </c>
      <c r="F303" s="173">
        <v>756589.7</v>
      </c>
      <c r="G303" s="42">
        <v>100</v>
      </c>
      <c r="H303" s="51">
        <f t="shared" si="68"/>
        <v>756589.7</v>
      </c>
      <c r="I303" s="51">
        <f t="shared" si="67"/>
        <v>0</v>
      </c>
      <c r="J303" s="51">
        <f t="shared" si="64"/>
        <v>183.72746478873239</v>
      </c>
      <c r="K303" s="51">
        <f t="shared" si="69"/>
        <v>806.20322715850307</v>
      </c>
      <c r="L303" s="51">
        <f t="shared" si="70"/>
        <v>1675380.3095153887</v>
      </c>
      <c r="M303" s="51"/>
      <c r="N303" s="51">
        <f t="shared" si="58"/>
        <v>1675380.3095153887</v>
      </c>
      <c r="O303" s="34"/>
    </row>
    <row r="304" spans="1:15" s="32" customFormat="1" x14ac:dyDescent="0.25">
      <c r="A304" s="36"/>
      <c r="B304" s="52" t="s">
        <v>206</v>
      </c>
      <c r="C304" s="36">
        <v>4</v>
      </c>
      <c r="D304" s="56">
        <v>14.5875</v>
      </c>
      <c r="E304" s="84">
        <v>5369</v>
      </c>
      <c r="F304" s="173">
        <v>6827986.0999999996</v>
      </c>
      <c r="G304" s="42">
        <v>100</v>
      </c>
      <c r="H304" s="51">
        <f t="shared" si="68"/>
        <v>6827986.0999999996</v>
      </c>
      <c r="I304" s="51">
        <f t="shared" si="67"/>
        <v>0</v>
      </c>
      <c r="J304" s="51">
        <f t="shared" si="64"/>
        <v>1271.7426150121064</v>
      </c>
      <c r="K304" s="51">
        <f t="shared" si="69"/>
        <v>-281.81192306487094</v>
      </c>
      <c r="L304" s="51">
        <f t="shared" si="70"/>
        <v>770086.52579732786</v>
      </c>
      <c r="M304" s="51"/>
      <c r="N304" s="51">
        <f t="shared" si="58"/>
        <v>770086.52579732786</v>
      </c>
      <c r="O304" s="34"/>
    </row>
    <row r="305" spans="1:15" s="32" customFormat="1" x14ac:dyDescent="0.25">
      <c r="A305" s="36"/>
      <c r="B305" s="52" t="s">
        <v>207</v>
      </c>
      <c r="C305" s="36">
        <v>4</v>
      </c>
      <c r="D305" s="56">
        <v>24.872399999999999</v>
      </c>
      <c r="E305" s="84">
        <v>2199</v>
      </c>
      <c r="F305" s="173">
        <v>589978.1</v>
      </c>
      <c r="G305" s="42">
        <v>100</v>
      </c>
      <c r="H305" s="51">
        <f t="shared" si="68"/>
        <v>589978.1</v>
      </c>
      <c r="I305" s="51">
        <f t="shared" si="67"/>
        <v>0</v>
      </c>
      <c r="J305" s="51">
        <f t="shared" si="64"/>
        <v>268.29381537062301</v>
      </c>
      <c r="K305" s="51">
        <f t="shared" si="69"/>
        <v>721.63687657661239</v>
      </c>
      <c r="L305" s="51">
        <f t="shared" si="70"/>
        <v>1252234.7156101018</v>
      </c>
      <c r="M305" s="51"/>
      <c r="N305" s="51">
        <f t="shared" si="58"/>
        <v>1252234.7156101018</v>
      </c>
      <c r="O305" s="34"/>
    </row>
    <row r="306" spans="1:15" s="32" customFormat="1" x14ac:dyDescent="0.25">
      <c r="A306" s="36"/>
      <c r="B306" s="52" t="s">
        <v>208</v>
      </c>
      <c r="C306" s="36">
        <v>4</v>
      </c>
      <c r="D306" s="56">
        <v>24.0137</v>
      </c>
      <c r="E306" s="84">
        <v>2163</v>
      </c>
      <c r="F306" s="173">
        <v>818941.4</v>
      </c>
      <c r="G306" s="42">
        <v>100</v>
      </c>
      <c r="H306" s="51">
        <f t="shared" si="68"/>
        <v>818941.4</v>
      </c>
      <c r="I306" s="51">
        <f t="shared" si="67"/>
        <v>0</v>
      </c>
      <c r="J306" s="51">
        <f t="shared" si="64"/>
        <v>378.61368469717985</v>
      </c>
      <c r="K306" s="51">
        <f t="shared" si="69"/>
        <v>611.31700725005567</v>
      </c>
      <c r="L306" s="51">
        <f t="shared" si="70"/>
        <v>1111745.902374204</v>
      </c>
      <c r="M306" s="51"/>
      <c r="N306" s="51">
        <f t="shared" si="58"/>
        <v>1111745.902374204</v>
      </c>
      <c r="O306" s="34"/>
    </row>
    <row r="307" spans="1:15" s="32" customFormat="1" x14ac:dyDescent="0.25">
      <c r="A307" s="36"/>
      <c r="B307" s="52" t="s">
        <v>209</v>
      </c>
      <c r="C307" s="36">
        <v>4</v>
      </c>
      <c r="D307" s="56">
        <v>25.411999999999999</v>
      </c>
      <c r="E307" s="84">
        <v>2506</v>
      </c>
      <c r="F307" s="173">
        <v>7670219.5999999996</v>
      </c>
      <c r="G307" s="42">
        <v>100</v>
      </c>
      <c r="H307" s="51">
        <f t="shared" si="68"/>
        <v>7670219.5999999996</v>
      </c>
      <c r="I307" s="51">
        <f t="shared" si="67"/>
        <v>0</v>
      </c>
      <c r="J307" s="51">
        <f t="shared" si="64"/>
        <v>3060.7420590582601</v>
      </c>
      <c r="K307" s="51">
        <f t="shared" si="69"/>
        <v>-2070.8113671110245</v>
      </c>
      <c r="L307" s="51">
        <f t="shared" si="70"/>
        <v>428428.60093149525</v>
      </c>
      <c r="M307" s="51"/>
      <c r="N307" s="51">
        <f t="shared" si="58"/>
        <v>428428.60093149525</v>
      </c>
      <c r="O307" s="34"/>
    </row>
    <row r="308" spans="1:15" s="32" customFormat="1" x14ac:dyDescent="0.25">
      <c r="A308" s="36"/>
      <c r="B308" s="52" t="s">
        <v>210</v>
      </c>
      <c r="C308" s="36">
        <v>4</v>
      </c>
      <c r="D308" s="56">
        <v>15.786300000000002</v>
      </c>
      <c r="E308" s="84">
        <v>1634</v>
      </c>
      <c r="F308" s="173">
        <v>466383.8</v>
      </c>
      <c r="G308" s="42">
        <v>100</v>
      </c>
      <c r="H308" s="51">
        <f t="shared" si="68"/>
        <v>466383.8</v>
      </c>
      <c r="I308" s="51">
        <f t="shared" si="67"/>
        <v>0</v>
      </c>
      <c r="J308" s="51">
        <f t="shared" si="64"/>
        <v>285.42460220318236</v>
      </c>
      <c r="K308" s="51">
        <f t="shared" si="69"/>
        <v>704.50608974405304</v>
      </c>
      <c r="L308" s="51">
        <f t="shared" si="70"/>
        <v>1122618.0559731291</v>
      </c>
      <c r="M308" s="51"/>
      <c r="N308" s="51">
        <f t="shared" si="58"/>
        <v>1122618.0559731291</v>
      </c>
      <c r="O308" s="34"/>
    </row>
    <row r="309" spans="1:15" s="32" customFormat="1" x14ac:dyDescent="0.25">
      <c r="A309" s="36"/>
      <c r="B309" s="52" t="s">
        <v>211</v>
      </c>
      <c r="C309" s="36">
        <v>4</v>
      </c>
      <c r="D309" s="56">
        <v>10.5017</v>
      </c>
      <c r="E309" s="84">
        <v>1167</v>
      </c>
      <c r="F309" s="173">
        <v>316132.2</v>
      </c>
      <c r="G309" s="42">
        <v>100</v>
      </c>
      <c r="H309" s="51">
        <f t="shared" si="68"/>
        <v>316132.2</v>
      </c>
      <c r="I309" s="51">
        <f t="shared" si="67"/>
        <v>0</v>
      </c>
      <c r="J309" s="51">
        <f t="shared" si="64"/>
        <v>270.89305912596404</v>
      </c>
      <c r="K309" s="51">
        <f t="shared" si="69"/>
        <v>719.03763282127147</v>
      </c>
      <c r="L309" s="51">
        <f t="shared" si="70"/>
        <v>1058196.9140993564</v>
      </c>
      <c r="M309" s="51"/>
      <c r="N309" s="51">
        <f t="shared" si="58"/>
        <v>1058196.9140993564</v>
      </c>
      <c r="O309" s="34"/>
    </row>
    <row r="310" spans="1:15" s="32" customFormat="1" x14ac:dyDescent="0.25">
      <c r="A310" s="36"/>
      <c r="B310" s="52" t="s">
        <v>212</v>
      </c>
      <c r="C310" s="36">
        <v>4</v>
      </c>
      <c r="D310" s="56">
        <v>24.389000000000003</v>
      </c>
      <c r="E310" s="84">
        <v>2913</v>
      </c>
      <c r="F310" s="173">
        <v>1178708.3999999999</v>
      </c>
      <c r="G310" s="42">
        <v>100</v>
      </c>
      <c r="H310" s="51">
        <f t="shared" si="68"/>
        <v>1178708.3999999999</v>
      </c>
      <c r="I310" s="51">
        <f t="shared" si="67"/>
        <v>0</v>
      </c>
      <c r="J310" s="51">
        <f t="shared" si="64"/>
        <v>404.63728115345003</v>
      </c>
      <c r="K310" s="51">
        <f t="shared" si="69"/>
        <v>585.29341079378537</v>
      </c>
      <c r="L310" s="51">
        <f t="shared" si="70"/>
        <v>1181898.3876405205</v>
      </c>
      <c r="M310" s="51"/>
      <c r="N310" s="51">
        <f t="shared" si="58"/>
        <v>1181898.3876405205</v>
      </c>
      <c r="O310" s="34"/>
    </row>
    <row r="311" spans="1:15" s="32" customFormat="1" x14ac:dyDescent="0.25">
      <c r="A311" s="36"/>
      <c r="B311" s="52" t="s">
        <v>769</v>
      </c>
      <c r="C311" s="36">
        <v>4</v>
      </c>
      <c r="D311" s="56">
        <v>23.262899999999998</v>
      </c>
      <c r="E311" s="84">
        <v>1835</v>
      </c>
      <c r="F311" s="173">
        <v>470643.9</v>
      </c>
      <c r="G311" s="42">
        <v>100</v>
      </c>
      <c r="H311" s="51">
        <f t="shared" si="68"/>
        <v>470643.9</v>
      </c>
      <c r="I311" s="51">
        <f t="shared" si="67"/>
        <v>0</v>
      </c>
      <c r="J311" s="51">
        <f t="shared" si="64"/>
        <v>256.481689373297</v>
      </c>
      <c r="K311" s="51">
        <f t="shared" si="69"/>
        <v>733.44900257393851</v>
      </c>
      <c r="L311" s="51">
        <f t="shared" si="70"/>
        <v>1211911.7166064072</v>
      </c>
      <c r="M311" s="51"/>
      <c r="N311" s="51">
        <f t="shared" si="58"/>
        <v>1211911.7166064072</v>
      </c>
      <c r="O311" s="34"/>
    </row>
    <row r="312" spans="1:15" s="32" customFormat="1" x14ac:dyDescent="0.25">
      <c r="A312" s="36"/>
      <c r="B312" s="52"/>
      <c r="C312" s="36"/>
      <c r="D312" s="56">
        <v>0</v>
      </c>
      <c r="E312" s="86"/>
      <c r="F312" s="43"/>
      <c r="G312" s="42"/>
      <c r="H312" s="43"/>
      <c r="I312" s="33"/>
      <c r="J312" s="33"/>
      <c r="K312" s="51"/>
      <c r="L312" s="51"/>
      <c r="M312" s="51"/>
      <c r="N312" s="51"/>
      <c r="O312" s="34"/>
    </row>
    <row r="313" spans="1:15" s="32" customFormat="1" x14ac:dyDescent="0.25">
      <c r="A313" s="31" t="s">
        <v>213</v>
      </c>
      <c r="B313" s="44" t="s">
        <v>2</v>
      </c>
      <c r="C313" s="45"/>
      <c r="D313" s="3">
        <v>644.12480000000005</v>
      </c>
      <c r="E313" s="87">
        <f>E314</f>
        <v>39574</v>
      </c>
      <c r="F313" s="38">
        <f t="shared" ref="F313" si="71">F315</f>
        <v>0</v>
      </c>
      <c r="G313" s="38"/>
      <c r="H313" s="38">
        <f>H315</f>
        <v>4441491.9249999998</v>
      </c>
      <c r="I313" s="38">
        <f>I315</f>
        <v>-4441491.9249999998</v>
      </c>
      <c r="J313" s="38"/>
      <c r="K313" s="51"/>
      <c r="L313" s="51"/>
      <c r="M313" s="47">
        <f>M315</f>
        <v>25631976.970282737</v>
      </c>
      <c r="N313" s="38">
        <f t="shared" si="58"/>
        <v>25631976.970282737</v>
      </c>
      <c r="O313" s="34"/>
    </row>
    <row r="314" spans="1:15" s="32" customFormat="1" x14ac:dyDescent="0.25">
      <c r="A314" s="31" t="s">
        <v>213</v>
      </c>
      <c r="B314" s="44" t="s">
        <v>3</v>
      </c>
      <c r="C314" s="45"/>
      <c r="D314" s="3">
        <v>644.12480000000005</v>
      </c>
      <c r="E314" s="87">
        <f>SUM(E316:E337)</f>
        <v>39574</v>
      </c>
      <c r="F314" s="38">
        <f t="shared" ref="F314" si="72">SUM(F316:F337)</f>
        <v>28690601.700000003</v>
      </c>
      <c r="G314" s="38"/>
      <c r="H314" s="38">
        <f>SUM(H316:H337)</f>
        <v>19807617.850000001</v>
      </c>
      <c r="I314" s="38">
        <f>SUM(I316:I337)</f>
        <v>8882983.8499999996</v>
      </c>
      <c r="J314" s="38"/>
      <c r="K314" s="51"/>
      <c r="L314" s="38">
        <f>SUM(L316:L337)</f>
        <v>24409092.535820056</v>
      </c>
      <c r="M314" s="51"/>
      <c r="N314" s="38">
        <f t="shared" si="58"/>
        <v>24409092.535820056</v>
      </c>
      <c r="O314" s="34"/>
    </row>
    <row r="315" spans="1:15" s="32" customFormat="1" x14ac:dyDescent="0.25">
      <c r="A315" s="36"/>
      <c r="B315" s="52" t="s">
        <v>26</v>
      </c>
      <c r="C315" s="36">
        <v>2</v>
      </c>
      <c r="D315" s="56">
        <v>0</v>
      </c>
      <c r="E315" s="88"/>
      <c r="F315" s="51"/>
      <c r="G315" s="42">
        <v>25</v>
      </c>
      <c r="H315" s="51">
        <f>F328*G315/100</f>
        <v>4441491.9249999998</v>
      </c>
      <c r="I315" s="51">
        <f t="shared" ref="I315:I337" si="73">F315-H315</f>
        <v>-4441491.9249999998</v>
      </c>
      <c r="J315" s="51"/>
      <c r="K315" s="51"/>
      <c r="L315" s="51"/>
      <c r="M315" s="51">
        <f>($L$7*$L$8*E313/$L$10)+($L$7*$L$9*D313/$L$11)</f>
        <v>25631976.970282737</v>
      </c>
      <c r="N315" s="51">
        <f t="shared" si="58"/>
        <v>25631976.970282737</v>
      </c>
      <c r="O315" s="34"/>
    </row>
    <row r="316" spans="1:15" s="32" customFormat="1" x14ac:dyDescent="0.25">
      <c r="A316" s="36"/>
      <c r="B316" s="52" t="s">
        <v>214</v>
      </c>
      <c r="C316" s="36">
        <v>4</v>
      </c>
      <c r="D316" s="56">
        <v>39.805700000000002</v>
      </c>
      <c r="E316" s="84">
        <v>1324</v>
      </c>
      <c r="F316" s="174">
        <v>300730.2</v>
      </c>
      <c r="G316" s="42">
        <v>100</v>
      </c>
      <c r="H316" s="51">
        <f t="shared" ref="H316:H337" si="74">F316*G316/100</f>
        <v>300730.2</v>
      </c>
      <c r="I316" s="51">
        <f t="shared" si="73"/>
        <v>0</v>
      </c>
      <c r="J316" s="51">
        <f t="shared" si="64"/>
        <v>227.13761329305137</v>
      </c>
      <c r="K316" s="51">
        <f t="shared" ref="K316:K337" si="75">$J$11*$J$19-J316</f>
        <v>762.79307865418411</v>
      </c>
      <c r="L316" s="51">
        <f t="shared" ref="L316:L337" si="76">IF(K316&gt;0,$J$7*$J$8*(K316/$K$19),0)+$J$7*$J$9*(E316/$E$19)+$J$7*$J$10*(D316/$D$19)</f>
        <v>1240358.4230191601</v>
      </c>
      <c r="M316" s="51"/>
      <c r="N316" s="51">
        <f t="shared" si="58"/>
        <v>1240358.4230191601</v>
      </c>
      <c r="O316" s="34"/>
    </row>
    <row r="317" spans="1:15" s="32" customFormat="1" x14ac:dyDescent="0.25">
      <c r="A317" s="36"/>
      <c r="B317" s="52" t="s">
        <v>215</v>
      </c>
      <c r="C317" s="36">
        <v>4</v>
      </c>
      <c r="D317" s="56">
        <v>50.628500000000003</v>
      </c>
      <c r="E317" s="84">
        <v>3036</v>
      </c>
      <c r="F317" s="174">
        <v>933498.7</v>
      </c>
      <c r="G317" s="42">
        <v>100</v>
      </c>
      <c r="H317" s="51">
        <f t="shared" si="74"/>
        <v>933498.7</v>
      </c>
      <c r="I317" s="51">
        <f t="shared" si="73"/>
        <v>0</v>
      </c>
      <c r="J317" s="51">
        <f t="shared" si="64"/>
        <v>307.47651515151512</v>
      </c>
      <c r="K317" s="51">
        <f t="shared" si="75"/>
        <v>682.45417679572029</v>
      </c>
      <c r="L317" s="51">
        <f t="shared" si="76"/>
        <v>1412305.7866720632</v>
      </c>
      <c r="M317" s="51"/>
      <c r="N317" s="51">
        <f t="shared" si="58"/>
        <v>1412305.7866720632</v>
      </c>
      <c r="O317" s="34"/>
    </row>
    <row r="318" spans="1:15" s="32" customFormat="1" x14ac:dyDescent="0.25">
      <c r="A318" s="36"/>
      <c r="B318" s="52" t="s">
        <v>54</v>
      </c>
      <c r="C318" s="36">
        <v>4</v>
      </c>
      <c r="D318" s="56">
        <v>17.781400000000001</v>
      </c>
      <c r="E318" s="84">
        <v>686</v>
      </c>
      <c r="F318" s="174">
        <v>162250.6</v>
      </c>
      <c r="G318" s="42">
        <v>100</v>
      </c>
      <c r="H318" s="51">
        <f t="shared" si="74"/>
        <v>162250.6</v>
      </c>
      <c r="I318" s="51">
        <f t="shared" si="73"/>
        <v>0</v>
      </c>
      <c r="J318" s="51">
        <f t="shared" si="64"/>
        <v>236.51690962099127</v>
      </c>
      <c r="K318" s="51">
        <f t="shared" si="75"/>
        <v>753.41378232624425</v>
      </c>
      <c r="L318" s="51">
        <f t="shared" si="76"/>
        <v>1062337.1178238406</v>
      </c>
      <c r="M318" s="51"/>
      <c r="N318" s="51">
        <f t="shared" si="58"/>
        <v>1062337.1178238406</v>
      </c>
      <c r="O318" s="34"/>
    </row>
    <row r="319" spans="1:15" s="32" customFormat="1" x14ac:dyDescent="0.25">
      <c r="A319" s="36"/>
      <c r="B319" s="52" t="s">
        <v>216</v>
      </c>
      <c r="C319" s="36">
        <v>4</v>
      </c>
      <c r="D319" s="56">
        <v>43.372099999999996</v>
      </c>
      <c r="E319" s="84">
        <v>1609</v>
      </c>
      <c r="F319" s="174">
        <v>355481.7</v>
      </c>
      <c r="G319" s="42">
        <v>100</v>
      </c>
      <c r="H319" s="51">
        <f t="shared" si="74"/>
        <v>355481.7</v>
      </c>
      <c r="I319" s="51">
        <f t="shared" si="73"/>
        <v>0</v>
      </c>
      <c r="J319" s="51">
        <f t="shared" si="64"/>
        <v>220.93331261653202</v>
      </c>
      <c r="K319" s="51">
        <f t="shared" si="75"/>
        <v>768.99737933070344</v>
      </c>
      <c r="L319" s="51">
        <f t="shared" si="76"/>
        <v>1299042.4750280273</v>
      </c>
      <c r="M319" s="51"/>
      <c r="N319" s="51">
        <f t="shared" si="58"/>
        <v>1299042.4750280273</v>
      </c>
      <c r="O319" s="34"/>
    </row>
    <row r="320" spans="1:15" s="32" customFormat="1" x14ac:dyDescent="0.25">
      <c r="A320" s="36"/>
      <c r="B320" s="52" t="s">
        <v>217</v>
      </c>
      <c r="C320" s="36">
        <v>4</v>
      </c>
      <c r="D320" s="56">
        <v>24.393000000000001</v>
      </c>
      <c r="E320" s="84">
        <v>992</v>
      </c>
      <c r="F320" s="174">
        <v>1181607.3</v>
      </c>
      <c r="G320" s="42">
        <v>100</v>
      </c>
      <c r="H320" s="51">
        <f t="shared" si="74"/>
        <v>1181607.3</v>
      </c>
      <c r="I320" s="51">
        <f t="shared" si="73"/>
        <v>0</v>
      </c>
      <c r="J320" s="51">
        <f t="shared" si="64"/>
        <v>1191.1363911290323</v>
      </c>
      <c r="K320" s="51">
        <f t="shared" si="75"/>
        <v>-201.20569918179683</v>
      </c>
      <c r="L320" s="51">
        <f t="shared" si="76"/>
        <v>222748.18287118795</v>
      </c>
      <c r="M320" s="51"/>
      <c r="N320" s="51">
        <f t="shared" si="58"/>
        <v>222748.18287118795</v>
      </c>
      <c r="O320" s="34"/>
    </row>
    <row r="321" spans="1:15" s="32" customFormat="1" x14ac:dyDescent="0.25">
      <c r="A321" s="36"/>
      <c r="B321" s="52" t="s">
        <v>218</v>
      </c>
      <c r="C321" s="36">
        <v>4</v>
      </c>
      <c r="D321" s="56">
        <v>23.819200000000002</v>
      </c>
      <c r="E321" s="84">
        <v>1322</v>
      </c>
      <c r="F321" s="174">
        <v>447087.2</v>
      </c>
      <c r="G321" s="42">
        <v>100</v>
      </c>
      <c r="H321" s="51">
        <f t="shared" si="74"/>
        <v>447087.2</v>
      </c>
      <c r="I321" s="51">
        <f t="shared" si="73"/>
        <v>0</v>
      </c>
      <c r="J321" s="51">
        <f t="shared" si="64"/>
        <v>338.19001512859307</v>
      </c>
      <c r="K321" s="51">
        <f t="shared" si="75"/>
        <v>651.74067681864244</v>
      </c>
      <c r="L321" s="51">
        <f t="shared" si="76"/>
        <v>1047424.1804215217</v>
      </c>
      <c r="M321" s="51"/>
      <c r="N321" s="51">
        <f t="shared" ref="N321:N384" si="77">L321+M321</f>
        <v>1047424.1804215217</v>
      </c>
      <c r="O321" s="34"/>
    </row>
    <row r="322" spans="1:15" s="32" customFormat="1" x14ac:dyDescent="0.25">
      <c r="A322" s="36"/>
      <c r="B322" s="52" t="s">
        <v>219</v>
      </c>
      <c r="C322" s="36">
        <v>4</v>
      </c>
      <c r="D322" s="56">
        <v>26.022399999999998</v>
      </c>
      <c r="E322" s="84">
        <v>1052</v>
      </c>
      <c r="F322" s="174">
        <v>308254.7</v>
      </c>
      <c r="G322" s="42">
        <v>100</v>
      </c>
      <c r="H322" s="51">
        <f t="shared" si="74"/>
        <v>308254.7</v>
      </c>
      <c r="I322" s="51">
        <f t="shared" si="73"/>
        <v>0</v>
      </c>
      <c r="J322" s="51">
        <f t="shared" si="64"/>
        <v>293.01777566539926</v>
      </c>
      <c r="K322" s="51">
        <f t="shared" si="75"/>
        <v>696.91291628183626</v>
      </c>
      <c r="L322" s="51">
        <f t="shared" si="76"/>
        <v>1073843.9907097949</v>
      </c>
      <c r="M322" s="51"/>
      <c r="N322" s="51">
        <f t="shared" si="77"/>
        <v>1073843.9907097949</v>
      </c>
      <c r="O322" s="34"/>
    </row>
    <row r="323" spans="1:15" s="32" customFormat="1" x14ac:dyDescent="0.25">
      <c r="A323" s="36"/>
      <c r="B323" s="52" t="s">
        <v>213</v>
      </c>
      <c r="C323" s="36">
        <v>4</v>
      </c>
      <c r="D323" s="56">
        <v>27.476400000000002</v>
      </c>
      <c r="E323" s="84">
        <v>1501</v>
      </c>
      <c r="F323" s="174">
        <v>441213.7</v>
      </c>
      <c r="G323" s="42">
        <v>100</v>
      </c>
      <c r="H323" s="51">
        <f t="shared" si="74"/>
        <v>441213.7</v>
      </c>
      <c r="I323" s="51">
        <f t="shared" si="73"/>
        <v>0</v>
      </c>
      <c r="J323" s="51">
        <f t="shared" si="64"/>
        <v>293.94650233177885</v>
      </c>
      <c r="K323" s="51">
        <f t="shared" si="75"/>
        <v>695.98418961545667</v>
      </c>
      <c r="L323" s="51">
        <f t="shared" si="76"/>
        <v>1137997.521732701</v>
      </c>
      <c r="M323" s="51"/>
      <c r="N323" s="51">
        <f t="shared" si="77"/>
        <v>1137997.521732701</v>
      </c>
      <c r="O323" s="34"/>
    </row>
    <row r="324" spans="1:15" s="32" customFormat="1" x14ac:dyDescent="0.25">
      <c r="A324" s="36"/>
      <c r="B324" s="52" t="s">
        <v>220</v>
      </c>
      <c r="C324" s="36">
        <v>4</v>
      </c>
      <c r="D324" s="56">
        <v>15</v>
      </c>
      <c r="E324" s="84">
        <v>512</v>
      </c>
      <c r="F324" s="174">
        <v>197869.3</v>
      </c>
      <c r="G324" s="42">
        <v>100</v>
      </c>
      <c r="H324" s="51">
        <f t="shared" si="74"/>
        <v>197869.3</v>
      </c>
      <c r="I324" s="51">
        <f t="shared" si="73"/>
        <v>0</v>
      </c>
      <c r="J324" s="51">
        <f t="shared" si="64"/>
        <v>386.46347656249998</v>
      </c>
      <c r="K324" s="51">
        <f t="shared" si="75"/>
        <v>603.46721538473548</v>
      </c>
      <c r="L324" s="51">
        <f t="shared" si="76"/>
        <v>848719.95934586436</v>
      </c>
      <c r="M324" s="51"/>
      <c r="N324" s="51">
        <f t="shared" si="77"/>
        <v>848719.95934586436</v>
      </c>
      <c r="O324" s="34"/>
    </row>
    <row r="325" spans="1:15" s="32" customFormat="1" x14ac:dyDescent="0.25">
      <c r="A325" s="36"/>
      <c r="B325" s="52" t="s">
        <v>221</v>
      </c>
      <c r="C325" s="36">
        <v>4</v>
      </c>
      <c r="D325" s="55">
        <v>39.362300000000005</v>
      </c>
      <c r="E325" s="84">
        <v>1675</v>
      </c>
      <c r="F325" s="174">
        <v>319522.59999999998</v>
      </c>
      <c r="G325" s="42">
        <v>100</v>
      </c>
      <c r="H325" s="51">
        <f t="shared" si="74"/>
        <v>319522.59999999998</v>
      </c>
      <c r="I325" s="51">
        <f t="shared" si="73"/>
        <v>0</v>
      </c>
      <c r="J325" s="51">
        <f t="shared" si="64"/>
        <v>190.75976119402983</v>
      </c>
      <c r="K325" s="51">
        <f t="shared" si="75"/>
        <v>799.17093075320565</v>
      </c>
      <c r="L325" s="51">
        <f t="shared" si="76"/>
        <v>1329215.1273530473</v>
      </c>
      <c r="M325" s="51"/>
      <c r="N325" s="51">
        <f t="shared" si="77"/>
        <v>1329215.1273530473</v>
      </c>
      <c r="O325" s="34"/>
    </row>
    <row r="326" spans="1:15" s="32" customFormat="1" x14ac:dyDescent="0.25">
      <c r="A326" s="36"/>
      <c r="B326" s="52" t="s">
        <v>132</v>
      </c>
      <c r="C326" s="36">
        <v>4</v>
      </c>
      <c r="D326" s="56">
        <v>32.915100000000002</v>
      </c>
      <c r="E326" s="84">
        <v>794</v>
      </c>
      <c r="F326" s="174">
        <v>229694.3</v>
      </c>
      <c r="G326" s="42">
        <v>100</v>
      </c>
      <c r="H326" s="51">
        <f t="shared" si="74"/>
        <v>229694.3</v>
      </c>
      <c r="I326" s="51">
        <f t="shared" si="73"/>
        <v>0</v>
      </c>
      <c r="J326" s="51">
        <f t="shared" si="64"/>
        <v>289.28753148614607</v>
      </c>
      <c r="K326" s="51">
        <f t="shared" si="75"/>
        <v>700.64316046108934</v>
      </c>
      <c r="L326" s="51">
        <f t="shared" si="76"/>
        <v>1069479.1723308857</v>
      </c>
      <c r="M326" s="51"/>
      <c r="N326" s="51">
        <f t="shared" si="77"/>
        <v>1069479.1723308857</v>
      </c>
      <c r="O326" s="34"/>
    </row>
    <row r="327" spans="1:15" s="32" customFormat="1" x14ac:dyDescent="0.25">
      <c r="A327" s="36"/>
      <c r="B327" s="52" t="s">
        <v>770</v>
      </c>
      <c r="C327" s="36">
        <v>4</v>
      </c>
      <c r="D327" s="56">
        <v>27.975200000000001</v>
      </c>
      <c r="E327" s="84">
        <v>1589</v>
      </c>
      <c r="F327" s="174">
        <v>402444</v>
      </c>
      <c r="G327" s="42">
        <v>100</v>
      </c>
      <c r="H327" s="51">
        <f t="shared" si="74"/>
        <v>402444</v>
      </c>
      <c r="I327" s="51">
        <f t="shared" si="73"/>
        <v>0</v>
      </c>
      <c r="J327" s="51">
        <f t="shared" si="64"/>
        <v>253.26872246696036</v>
      </c>
      <c r="K327" s="51">
        <f t="shared" si="75"/>
        <v>736.66196948027505</v>
      </c>
      <c r="L327" s="51">
        <f t="shared" si="76"/>
        <v>1200440.1171841724</v>
      </c>
      <c r="M327" s="51"/>
      <c r="N327" s="51">
        <f t="shared" si="77"/>
        <v>1200440.1171841724</v>
      </c>
      <c r="O327" s="34"/>
    </row>
    <row r="328" spans="1:15" s="32" customFormat="1" x14ac:dyDescent="0.25">
      <c r="A328" s="36"/>
      <c r="B328" s="52" t="s">
        <v>222</v>
      </c>
      <c r="C328" s="36">
        <v>3</v>
      </c>
      <c r="D328" s="56">
        <v>6.8707000000000011</v>
      </c>
      <c r="E328" s="84">
        <v>8926</v>
      </c>
      <c r="F328" s="174">
        <v>17765967.699999999</v>
      </c>
      <c r="G328" s="42">
        <v>50</v>
      </c>
      <c r="H328" s="51">
        <f t="shared" si="74"/>
        <v>8882983.8499999996</v>
      </c>
      <c r="I328" s="51">
        <f t="shared" si="73"/>
        <v>8882983.8499999996</v>
      </c>
      <c r="J328" s="51">
        <f t="shared" si="64"/>
        <v>1990.3616065426843</v>
      </c>
      <c r="K328" s="51">
        <f t="shared" si="75"/>
        <v>-1000.4309145954488</v>
      </c>
      <c r="L328" s="51">
        <f t="shared" si="76"/>
        <v>1215818.3340789354</v>
      </c>
      <c r="M328" s="51"/>
      <c r="N328" s="51">
        <f t="shared" si="77"/>
        <v>1215818.3340789354</v>
      </c>
      <c r="O328" s="34"/>
    </row>
    <row r="329" spans="1:15" s="32" customFormat="1" x14ac:dyDescent="0.25">
      <c r="A329" s="36"/>
      <c r="B329" s="52" t="s">
        <v>223</v>
      </c>
      <c r="C329" s="36">
        <v>4</v>
      </c>
      <c r="D329" s="56">
        <v>14.065399999999999</v>
      </c>
      <c r="E329" s="84">
        <v>576</v>
      </c>
      <c r="F329" s="174">
        <v>137294.79999999999</v>
      </c>
      <c r="G329" s="42">
        <v>100</v>
      </c>
      <c r="H329" s="51">
        <f t="shared" si="74"/>
        <v>137294.79999999999</v>
      </c>
      <c r="I329" s="51">
        <f t="shared" si="73"/>
        <v>0</v>
      </c>
      <c r="J329" s="51">
        <f t="shared" si="64"/>
        <v>238.35902777777775</v>
      </c>
      <c r="K329" s="51">
        <f t="shared" si="75"/>
        <v>751.57166416945768</v>
      </c>
      <c r="L329" s="51">
        <f t="shared" si="76"/>
        <v>1031675.0135485</v>
      </c>
      <c r="M329" s="51"/>
      <c r="N329" s="51">
        <f t="shared" si="77"/>
        <v>1031675.0135485</v>
      </c>
      <c r="O329" s="34"/>
    </row>
    <row r="330" spans="1:15" s="32" customFormat="1" x14ac:dyDescent="0.25">
      <c r="A330" s="36"/>
      <c r="B330" s="52" t="s">
        <v>224</v>
      </c>
      <c r="C330" s="36">
        <v>4</v>
      </c>
      <c r="D330" s="56">
        <v>39.993099999999998</v>
      </c>
      <c r="E330" s="84">
        <v>1295</v>
      </c>
      <c r="F330" s="174">
        <v>338718.4</v>
      </c>
      <c r="G330" s="42">
        <v>100</v>
      </c>
      <c r="H330" s="51">
        <f t="shared" si="74"/>
        <v>338718.4</v>
      </c>
      <c r="I330" s="51">
        <f t="shared" si="73"/>
        <v>0</v>
      </c>
      <c r="J330" s="51">
        <f t="shared" si="64"/>
        <v>261.55861003861008</v>
      </c>
      <c r="K330" s="51">
        <f t="shared" si="75"/>
        <v>728.37208190862543</v>
      </c>
      <c r="L330" s="51">
        <f t="shared" si="76"/>
        <v>1195843.4799132883</v>
      </c>
      <c r="M330" s="51"/>
      <c r="N330" s="51">
        <f t="shared" si="77"/>
        <v>1195843.4799132883</v>
      </c>
      <c r="O330" s="34"/>
    </row>
    <row r="331" spans="1:15" s="32" customFormat="1" x14ac:dyDescent="0.25">
      <c r="A331" s="36"/>
      <c r="B331" s="52" t="s">
        <v>225</v>
      </c>
      <c r="C331" s="36">
        <v>4</v>
      </c>
      <c r="D331" s="56">
        <v>8.6809999999999992</v>
      </c>
      <c r="E331" s="84">
        <v>1045</v>
      </c>
      <c r="F331" s="174">
        <v>102835.6</v>
      </c>
      <c r="G331" s="42">
        <v>100</v>
      </c>
      <c r="H331" s="51">
        <f t="shared" si="74"/>
        <v>102835.6</v>
      </c>
      <c r="I331" s="51">
        <f t="shared" si="73"/>
        <v>0</v>
      </c>
      <c r="J331" s="51">
        <f t="shared" si="64"/>
        <v>98.407272727272726</v>
      </c>
      <c r="K331" s="51">
        <f t="shared" si="75"/>
        <v>891.52341921996276</v>
      </c>
      <c r="L331" s="51">
        <f t="shared" si="76"/>
        <v>1242345.7500856083</v>
      </c>
      <c r="M331" s="51"/>
      <c r="N331" s="51">
        <f t="shared" si="77"/>
        <v>1242345.7500856083</v>
      </c>
      <c r="O331" s="34"/>
    </row>
    <row r="332" spans="1:15" s="32" customFormat="1" x14ac:dyDescent="0.25">
      <c r="A332" s="36"/>
      <c r="B332" s="52" t="s">
        <v>226</v>
      </c>
      <c r="C332" s="36">
        <v>4</v>
      </c>
      <c r="D332" s="56">
        <v>23.636699999999998</v>
      </c>
      <c r="E332" s="84">
        <v>912</v>
      </c>
      <c r="F332" s="174">
        <v>247755.8</v>
      </c>
      <c r="G332" s="42">
        <v>100</v>
      </c>
      <c r="H332" s="51">
        <f t="shared" si="74"/>
        <v>247755.8</v>
      </c>
      <c r="I332" s="51">
        <f t="shared" si="73"/>
        <v>0</v>
      </c>
      <c r="J332" s="51">
        <f t="shared" si="64"/>
        <v>271.66206140350874</v>
      </c>
      <c r="K332" s="51">
        <f t="shared" si="75"/>
        <v>718.26863054372666</v>
      </c>
      <c r="L332" s="51">
        <f t="shared" si="76"/>
        <v>1071977.0394130445</v>
      </c>
      <c r="M332" s="51"/>
      <c r="N332" s="51">
        <f t="shared" si="77"/>
        <v>1071977.0394130445</v>
      </c>
      <c r="O332" s="34"/>
    </row>
    <row r="333" spans="1:15" s="32" customFormat="1" x14ac:dyDescent="0.25">
      <c r="A333" s="36"/>
      <c r="B333" s="52" t="s">
        <v>227</v>
      </c>
      <c r="C333" s="36">
        <v>4</v>
      </c>
      <c r="D333" s="56">
        <v>35.176200000000001</v>
      </c>
      <c r="E333" s="84">
        <v>1590</v>
      </c>
      <c r="F333" s="174">
        <v>368047.8</v>
      </c>
      <c r="G333" s="42">
        <v>100</v>
      </c>
      <c r="H333" s="51">
        <f t="shared" si="74"/>
        <v>368047.8</v>
      </c>
      <c r="I333" s="51">
        <f t="shared" si="73"/>
        <v>0</v>
      </c>
      <c r="J333" s="51">
        <f t="shared" si="64"/>
        <v>231.47660377358491</v>
      </c>
      <c r="K333" s="51">
        <f t="shared" si="75"/>
        <v>758.45408817365058</v>
      </c>
      <c r="L333" s="51">
        <f t="shared" si="76"/>
        <v>1253451.75397683</v>
      </c>
      <c r="M333" s="51"/>
      <c r="N333" s="51">
        <f t="shared" si="77"/>
        <v>1253451.75397683</v>
      </c>
      <c r="O333" s="34"/>
    </row>
    <row r="334" spans="1:15" s="32" customFormat="1" x14ac:dyDescent="0.25">
      <c r="A334" s="36"/>
      <c r="B334" s="52" t="s">
        <v>228</v>
      </c>
      <c r="C334" s="36">
        <v>4</v>
      </c>
      <c r="D334" s="56">
        <v>33.835300000000004</v>
      </c>
      <c r="E334" s="84">
        <v>1706</v>
      </c>
      <c r="F334" s="174">
        <v>630323.30000000005</v>
      </c>
      <c r="G334" s="42">
        <v>100</v>
      </c>
      <c r="H334" s="51">
        <f t="shared" si="74"/>
        <v>630323.30000000005</v>
      </c>
      <c r="I334" s="51">
        <f t="shared" si="73"/>
        <v>0</v>
      </c>
      <c r="J334" s="51">
        <f t="shared" si="64"/>
        <v>369.47438452520521</v>
      </c>
      <c r="K334" s="51">
        <f t="shared" si="75"/>
        <v>620.45630742203025</v>
      </c>
      <c r="L334" s="51">
        <f t="shared" si="76"/>
        <v>1098201.3910757864</v>
      </c>
      <c r="M334" s="51"/>
      <c r="N334" s="51">
        <f t="shared" si="77"/>
        <v>1098201.3910757864</v>
      </c>
      <c r="O334" s="34"/>
    </row>
    <row r="335" spans="1:15" s="32" customFormat="1" x14ac:dyDescent="0.25">
      <c r="A335" s="36"/>
      <c r="B335" s="52" t="s">
        <v>771</v>
      </c>
      <c r="C335" s="36">
        <v>4</v>
      </c>
      <c r="D335" s="56">
        <v>47.278100000000009</v>
      </c>
      <c r="E335" s="84">
        <v>3027</v>
      </c>
      <c r="F335" s="174">
        <v>1230851</v>
      </c>
      <c r="G335" s="42">
        <v>100</v>
      </c>
      <c r="H335" s="51">
        <f t="shared" si="74"/>
        <v>1230851</v>
      </c>
      <c r="I335" s="51">
        <f t="shared" si="73"/>
        <v>0</v>
      </c>
      <c r="J335" s="51">
        <f t="shared" si="64"/>
        <v>406.62405021473404</v>
      </c>
      <c r="K335" s="51">
        <f t="shared" si="75"/>
        <v>583.30664173250148</v>
      </c>
      <c r="L335" s="51">
        <f t="shared" si="76"/>
        <v>1279596.3404900092</v>
      </c>
      <c r="M335" s="51"/>
      <c r="N335" s="51">
        <f t="shared" si="77"/>
        <v>1279596.3404900092</v>
      </c>
      <c r="O335" s="34"/>
    </row>
    <row r="336" spans="1:15" s="32" customFormat="1" x14ac:dyDescent="0.25">
      <c r="A336" s="36"/>
      <c r="B336" s="52" t="s">
        <v>229</v>
      </c>
      <c r="C336" s="36">
        <v>4</v>
      </c>
      <c r="D336" s="56">
        <v>17.511099999999999</v>
      </c>
      <c r="E336" s="84">
        <v>612</v>
      </c>
      <c r="F336" s="174">
        <v>190874.2</v>
      </c>
      <c r="G336" s="42">
        <v>100</v>
      </c>
      <c r="H336" s="51">
        <f t="shared" si="74"/>
        <v>190874.2</v>
      </c>
      <c r="I336" s="51">
        <f t="shared" si="73"/>
        <v>0</v>
      </c>
      <c r="J336" s="51">
        <f t="shared" si="64"/>
        <v>311.88594771241833</v>
      </c>
      <c r="K336" s="51">
        <f t="shared" si="75"/>
        <v>678.04474423481713</v>
      </c>
      <c r="L336" s="51">
        <f t="shared" si="76"/>
        <v>960941.71150495298</v>
      </c>
      <c r="M336" s="51"/>
      <c r="N336" s="51">
        <f t="shared" si="77"/>
        <v>960941.71150495298</v>
      </c>
      <c r="O336" s="34"/>
    </row>
    <row r="337" spans="1:15" s="32" customFormat="1" x14ac:dyDescent="0.25">
      <c r="A337" s="36"/>
      <c r="B337" s="52" t="s">
        <v>230</v>
      </c>
      <c r="C337" s="36">
        <v>4</v>
      </c>
      <c r="D337" s="56">
        <v>48.5259</v>
      </c>
      <c r="E337" s="84">
        <v>3793</v>
      </c>
      <c r="F337" s="174">
        <v>2398278.7999999998</v>
      </c>
      <c r="G337" s="42">
        <v>100</v>
      </c>
      <c r="H337" s="51">
        <f t="shared" si="74"/>
        <v>2398278.7999999998</v>
      </c>
      <c r="I337" s="51">
        <f t="shared" si="73"/>
        <v>0</v>
      </c>
      <c r="J337" s="51">
        <f t="shared" si="64"/>
        <v>632.29074611125748</v>
      </c>
      <c r="K337" s="51">
        <f t="shared" si="75"/>
        <v>357.63994583597798</v>
      </c>
      <c r="L337" s="51">
        <f t="shared" si="76"/>
        <v>1115329.6672408311</v>
      </c>
      <c r="M337" s="51"/>
      <c r="N337" s="51">
        <f t="shared" si="77"/>
        <v>1115329.6672408311</v>
      </c>
      <c r="O337" s="34"/>
    </row>
    <row r="338" spans="1:15" s="32" customFormat="1" x14ac:dyDescent="0.25">
      <c r="A338" s="36"/>
      <c r="B338" s="52"/>
      <c r="C338" s="36"/>
      <c r="D338" s="56">
        <v>0</v>
      </c>
      <c r="E338" s="86"/>
      <c r="F338" s="43"/>
      <c r="G338" s="42"/>
      <c r="H338" s="43"/>
      <c r="I338" s="33"/>
      <c r="J338" s="33"/>
      <c r="K338" s="51"/>
      <c r="L338" s="51"/>
      <c r="M338" s="51"/>
      <c r="N338" s="51"/>
      <c r="O338" s="34"/>
    </row>
    <row r="339" spans="1:15" s="32" customFormat="1" x14ac:dyDescent="0.25">
      <c r="A339" s="31" t="s">
        <v>231</v>
      </c>
      <c r="B339" s="44" t="s">
        <v>2</v>
      </c>
      <c r="C339" s="45"/>
      <c r="D339" s="3">
        <v>999.91469999999981</v>
      </c>
      <c r="E339" s="87">
        <f>E340</f>
        <v>78543</v>
      </c>
      <c r="F339" s="38">
        <f t="shared" ref="F339" si="78">F341</f>
        <v>0</v>
      </c>
      <c r="G339" s="38"/>
      <c r="H339" s="38">
        <f>H341</f>
        <v>8573279.6999999993</v>
      </c>
      <c r="I339" s="38">
        <f>I341</f>
        <v>-8573279.6999999993</v>
      </c>
      <c r="J339" s="38"/>
      <c r="K339" s="51"/>
      <c r="L339" s="51"/>
      <c r="M339" s="47">
        <f>M341</f>
        <v>45735154.116096869</v>
      </c>
      <c r="N339" s="38">
        <f t="shared" si="77"/>
        <v>45735154.116096869</v>
      </c>
      <c r="O339" s="34"/>
    </row>
    <row r="340" spans="1:15" s="32" customFormat="1" x14ac:dyDescent="0.25">
      <c r="A340" s="31" t="s">
        <v>231</v>
      </c>
      <c r="B340" s="44" t="s">
        <v>3</v>
      </c>
      <c r="C340" s="45"/>
      <c r="D340" s="3">
        <v>999.91469999999981</v>
      </c>
      <c r="E340" s="87">
        <f>SUM(E342:E369)</f>
        <v>78543</v>
      </c>
      <c r="F340" s="38">
        <f t="shared" ref="F340" si="79">SUM(F342:F369)</f>
        <v>56824499.799999997</v>
      </c>
      <c r="G340" s="38"/>
      <c r="H340" s="38">
        <f>SUM(H342:H369)</f>
        <v>39677940.399999999</v>
      </c>
      <c r="I340" s="38">
        <f>SUM(I342:I369)</f>
        <v>17146559.399999999</v>
      </c>
      <c r="J340" s="38"/>
      <c r="K340" s="51"/>
      <c r="L340" s="38">
        <f>SUM(L342:L369)</f>
        <v>35106465.583509713</v>
      </c>
      <c r="M340" s="51"/>
      <c r="N340" s="38">
        <f t="shared" si="77"/>
        <v>35106465.583509713</v>
      </c>
      <c r="O340" s="34"/>
    </row>
    <row r="341" spans="1:15" s="32" customFormat="1" x14ac:dyDescent="0.25">
      <c r="A341" s="36"/>
      <c r="B341" s="52" t="s">
        <v>26</v>
      </c>
      <c r="C341" s="36">
        <v>2</v>
      </c>
      <c r="D341" s="56">
        <v>0</v>
      </c>
      <c r="E341" s="88"/>
      <c r="F341" s="51"/>
      <c r="G341" s="42">
        <v>25</v>
      </c>
      <c r="H341" s="51">
        <f>F358*G341/100</f>
        <v>8573279.6999999993</v>
      </c>
      <c r="I341" s="51">
        <f t="shared" ref="I341:I369" si="80">F341-H341</f>
        <v>-8573279.6999999993</v>
      </c>
      <c r="J341" s="51"/>
      <c r="K341" s="51"/>
      <c r="L341" s="51"/>
      <c r="M341" s="51">
        <f>($L$7*$L$8*E339/$L$10)+($L$7*$L$9*D339/$L$11)</f>
        <v>45735154.116096869</v>
      </c>
      <c r="N341" s="51">
        <f t="shared" si="77"/>
        <v>45735154.116096869</v>
      </c>
      <c r="O341" s="34"/>
    </row>
    <row r="342" spans="1:15" s="32" customFormat="1" x14ac:dyDescent="0.25">
      <c r="A342" s="36"/>
      <c r="B342" s="52" t="s">
        <v>232</v>
      </c>
      <c r="C342" s="36">
        <v>4</v>
      </c>
      <c r="D342" s="56">
        <v>11.5388</v>
      </c>
      <c r="E342" s="84">
        <v>474</v>
      </c>
      <c r="F342" s="175">
        <v>346722</v>
      </c>
      <c r="G342" s="42">
        <v>100</v>
      </c>
      <c r="H342" s="51">
        <f t="shared" ref="H342:H369" si="81">F342*G342/100</f>
        <v>346722</v>
      </c>
      <c r="I342" s="51">
        <f t="shared" si="80"/>
        <v>0</v>
      </c>
      <c r="J342" s="51">
        <f t="shared" ref="J342:J405" si="82">F342/E342</f>
        <v>731.48101265822788</v>
      </c>
      <c r="K342" s="51">
        <f t="shared" ref="K342:K369" si="83">$J$11*$J$19-J342</f>
        <v>258.44967928900758</v>
      </c>
      <c r="L342" s="51">
        <f t="shared" ref="L342:L369" si="84">IF(K342&gt;0,$J$7*$J$8*(K342/$K$19),0)+$J$7*$J$9*(E342/$E$19)+$J$7*$J$10*(D342/$D$19)</f>
        <v>416421.40170812054</v>
      </c>
      <c r="M342" s="51"/>
      <c r="N342" s="51">
        <f t="shared" si="77"/>
        <v>416421.40170812054</v>
      </c>
      <c r="O342" s="34"/>
    </row>
    <row r="343" spans="1:15" s="32" customFormat="1" x14ac:dyDescent="0.25">
      <c r="A343" s="36"/>
      <c r="B343" s="52" t="s">
        <v>233</v>
      </c>
      <c r="C343" s="36">
        <v>4</v>
      </c>
      <c r="D343" s="56">
        <v>28.083100000000002</v>
      </c>
      <c r="E343" s="84">
        <v>1469</v>
      </c>
      <c r="F343" s="175">
        <v>447591.3</v>
      </c>
      <c r="G343" s="42">
        <v>100</v>
      </c>
      <c r="H343" s="51">
        <f t="shared" si="81"/>
        <v>447591.3</v>
      </c>
      <c r="I343" s="51">
        <f t="shared" si="80"/>
        <v>0</v>
      </c>
      <c r="J343" s="51">
        <f t="shared" si="82"/>
        <v>304.69115044247786</v>
      </c>
      <c r="K343" s="51">
        <f t="shared" si="83"/>
        <v>685.23954150475765</v>
      </c>
      <c r="L343" s="51">
        <f t="shared" si="84"/>
        <v>1123074.7539061308</v>
      </c>
      <c r="M343" s="51"/>
      <c r="N343" s="51">
        <f t="shared" si="77"/>
        <v>1123074.7539061308</v>
      </c>
      <c r="O343" s="34"/>
    </row>
    <row r="344" spans="1:15" s="32" customFormat="1" x14ac:dyDescent="0.25">
      <c r="A344" s="36"/>
      <c r="B344" s="52" t="s">
        <v>30</v>
      </c>
      <c r="C344" s="36">
        <v>4</v>
      </c>
      <c r="D344" s="56">
        <v>59.606300000000005</v>
      </c>
      <c r="E344" s="84">
        <v>4745</v>
      </c>
      <c r="F344" s="175">
        <v>1511755.1</v>
      </c>
      <c r="G344" s="42">
        <v>100</v>
      </c>
      <c r="H344" s="51">
        <f t="shared" si="81"/>
        <v>1511755.1</v>
      </c>
      <c r="I344" s="51">
        <f t="shared" si="80"/>
        <v>0</v>
      </c>
      <c r="J344" s="51">
        <f t="shared" si="82"/>
        <v>318.59959957850373</v>
      </c>
      <c r="K344" s="51">
        <f t="shared" si="83"/>
        <v>671.33109236873179</v>
      </c>
      <c r="L344" s="51">
        <f t="shared" si="84"/>
        <v>1660145.2231021719</v>
      </c>
      <c r="M344" s="51"/>
      <c r="N344" s="51">
        <f t="shared" si="77"/>
        <v>1660145.2231021719</v>
      </c>
      <c r="O344" s="34"/>
    </row>
    <row r="345" spans="1:15" s="32" customFormat="1" x14ac:dyDescent="0.25">
      <c r="A345" s="36"/>
      <c r="B345" s="52" t="s">
        <v>234</v>
      </c>
      <c r="C345" s="36">
        <v>4</v>
      </c>
      <c r="D345" s="56">
        <v>51.997199999999999</v>
      </c>
      <c r="E345" s="84">
        <v>3001</v>
      </c>
      <c r="F345" s="175">
        <v>547704.5</v>
      </c>
      <c r="G345" s="42">
        <v>100</v>
      </c>
      <c r="H345" s="51">
        <f t="shared" si="81"/>
        <v>547704.5</v>
      </c>
      <c r="I345" s="51">
        <f t="shared" si="80"/>
        <v>0</v>
      </c>
      <c r="J345" s="51">
        <f t="shared" si="82"/>
        <v>182.50733088970344</v>
      </c>
      <c r="K345" s="51">
        <f t="shared" si="83"/>
        <v>807.42336105753202</v>
      </c>
      <c r="L345" s="51">
        <f t="shared" si="84"/>
        <v>1562812.6522093653</v>
      </c>
      <c r="M345" s="51"/>
      <c r="N345" s="51">
        <f t="shared" si="77"/>
        <v>1562812.6522093653</v>
      </c>
      <c r="O345" s="34"/>
    </row>
    <row r="346" spans="1:15" s="32" customFormat="1" x14ac:dyDescent="0.25">
      <c r="A346" s="36"/>
      <c r="B346" s="52" t="s">
        <v>235</v>
      </c>
      <c r="C346" s="36">
        <v>4</v>
      </c>
      <c r="D346" s="56">
        <v>25.761199999999999</v>
      </c>
      <c r="E346" s="84">
        <v>1146</v>
      </c>
      <c r="F346" s="175">
        <v>404145.5</v>
      </c>
      <c r="G346" s="42">
        <v>100</v>
      </c>
      <c r="H346" s="51">
        <f t="shared" si="81"/>
        <v>404145.5</v>
      </c>
      <c r="I346" s="51">
        <f t="shared" si="80"/>
        <v>0</v>
      </c>
      <c r="J346" s="51">
        <f t="shared" si="82"/>
        <v>352.65750436300175</v>
      </c>
      <c r="K346" s="51">
        <f t="shared" si="83"/>
        <v>637.27318758423371</v>
      </c>
      <c r="L346" s="51">
        <f t="shared" si="84"/>
        <v>1013778.4491453028</v>
      </c>
      <c r="M346" s="51"/>
      <c r="N346" s="51">
        <f t="shared" si="77"/>
        <v>1013778.4491453028</v>
      </c>
      <c r="O346" s="34"/>
    </row>
    <row r="347" spans="1:15" s="32" customFormat="1" x14ac:dyDescent="0.25">
      <c r="A347" s="36"/>
      <c r="B347" s="52" t="s">
        <v>231</v>
      </c>
      <c r="C347" s="36">
        <v>4</v>
      </c>
      <c r="D347" s="56">
        <v>32.075200000000002</v>
      </c>
      <c r="E347" s="84">
        <v>2630</v>
      </c>
      <c r="F347" s="175">
        <v>542713.30000000005</v>
      </c>
      <c r="G347" s="42">
        <v>100</v>
      </c>
      <c r="H347" s="51">
        <f t="shared" si="81"/>
        <v>542713.30000000005</v>
      </c>
      <c r="I347" s="51">
        <f t="shared" si="80"/>
        <v>0</v>
      </c>
      <c r="J347" s="51">
        <f t="shared" si="82"/>
        <v>206.35486692015212</v>
      </c>
      <c r="K347" s="51">
        <f t="shared" si="83"/>
        <v>783.57582502708328</v>
      </c>
      <c r="L347" s="51">
        <f t="shared" si="84"/>
        <v>1410816.0489846775</v>
      </c>
      <c r="M347" s="51"/>
      <c r="N347" s="51">
        <f t="shared" si="77"/>
        <v>1410816.0489846775</v>
      </c>
      <c r="O347" s="34"/>
    </row>
    <row r="348" spans="1:15" s="32" customFormat="1" x14ac:dyDescent="0.25">
      <c r="A348" s="36"/>
      <c r="B348" s="52" t="s">
        <v>236</v>
      </c>
      <c r="C348" s="36">
        <v>4</v>
      </c>
      <c r="D348" s="56">
        <v>30.424000000000003</v>
      </c>
      <c r="E348" s="84">
        <v>1135</v>
      </c>
      <c r="F348" s="175">
        <v>359741.8</v>
      </c>
      <c r="G348" s="42">
        <v>100</v>
      </c>
      <c r="H348" s="51">
        <f t="shared" si="81"/>
        <v>359741.8</v>
      </c>
      <c r="I348" s="51">
        <f t="shared" si="80"/>
        <v>0</v>
      </c>
      <c r="J348" s="51">
        <f t="shared" si="82"/>
        <v>316.95312775330393</v>
      </c>
      <c r="K348" s="51">
        <f t="shared" si="83"/>
        <v>672.97756419393158</v>
      </c>
      <c r="L348" s="51">
        <f t="shared" si="84"/>
        <v>1072486.9963930873</v>
      </c>
      <c r="M348" s="51"/>
      <c r="N348" s="51">
        <f t="shared" si="77"/>
        <v>1072486.9963930873</v>
      </c>
      <c r="O348" s="34"/>
    </row>
    <row r="349" spans="1:15" s="32" customFormat="1" x14ac:dyDescent="0.25">
      <c r="A349" s="36"/>
      <c r="B349" s="52" t="s">
        <v>237</v>
      </c>
      <c r="C349" s="36">
        <v>4</v>
      </c>
      <c r="D349" s="56">
        <v>44.851599999999998</v>
      </c>
      <c r="E349" s="84">
        <v>1995</v>
      </c>
      <c r="F349" s="175">
        <v>738326.6</v>
      </c>
      <c r="G349" s="42">
        <v>100</v>
      </c>
      <c r="H349" s="51">
        <f t="shared" si="81"/>
        <v>738326.6</v>
      </c>
      <c r="I349" s="51">
        <f t="shared" si="80"/>
        <v>0</v>
      </c>
      <c r="J349" s="51">
        <f t="shared" si="82"/>
        <v>370.08852130325812</v>
      </c>
      <c r="K349" s="51">
        <f t="shared" si="83"/>
        <v>619.8421706439774</v>
      </c>
      <c r="L349" s="51">
        <f t="shared" si="84"/>
        <v>1176856.442736469</v>
      </c>
      <c r="M349" s="51"/>
      <c r="N349" s="51">
        <f t="shared" si="77"/>
        <v>1176856.442736469</v>
      </c>
      <c r="O349" s="34"/>
    </row>
    <row r="350" spans="1:15" s="32" customFormat="1" x14ac:dyDescent="0.25">
      <c r="A350" s="36"/>
      <c r="B350" s="52" t="s">
        <v>772</v>
      </c>
      <c r="C350" s="36">
        <v>4</v>
      </c>
      <c r="D350" s="56">
        <v>31.656999999999996</v>
      </c>
      <c r="E350" s="84">
        <v>1516</v>
      </c>
      <c r="F350" s="175">
        <v>528294.40000000002</v>
      </c>
      <c r="G350" s="42">
        <v>100</v>
      </c>
      <c r="H350" s="51">
        <f t="shared" si="81"/>
        <v>528294.40000000002</v>
      </c>
      <c r="I350" s="51">
        <f t="shared" si="80"/>
        <v>0</v>
      </c>
      <c r="J350" s="51">
        <f t="shared" si="82"/>
        <v>348.47915567282325</v>
      </c>
      <c r="K350" s="51">
        <f t="shared" si="83"/>
        <v>641.45153627441221</v>
      </c>
      <c r="L350" s="51">
        <f t="shared" si="84"/>
        <v>1090002.7656552105</v>
      </c>
      <c r="M350" s="51"/>
      <c r="N350" s="51">
        <f t="shared" si="77"/>
        <v>1090002.7656552105</v>
      </c>
      <c r="O350" s="34"/>
    </row>
    <row r="351" spans="1:15" s="32" customFormat="1" x14ac:dyDescent="0.25">
      <c r="A351" s="36"/>
      <c r="B351" s="52" t="s">
        <v>773</v>
      </c>
      <c r="C351" s="36">
        <v>4</v>
      </c>
      <c r="D351" s="56">
        <v>21.204299999999996</v>
      </c>
      <c r="E351" s="84">
        <v>1591</v>
      </c>
      <c r="F351" s="175">
        <v>438037.5</v>
      </c>
      <c r="G351" s="42">
        <v>100</v>
      </c>
      <c r="H351" s="51">
        <f t="shared" si="81"/>
        <v>438037.5</v>
      </c>
      <c r="I351" s="51">
        <f t="shared" si="80"/>
        <v>0</v>
      </c>
      <c r="J351" s="51">
        <f t="shared" si="82"/>
        <v>275.32212445003142</v>
      </c>
      <c r="K351" s="51">
        <f t="shared" si="83"/>
        <v>714.60856749720404</v>
      </c>
      <c r="L351" s="51">
        <f t="shared" si="84"/>
        <v>1149109.7025495677</v>
      </c>
      <c r="M351" s="51"/>
      <c r="N351" s="51">
        <f t="shared" si="77"/>
        <v>1149109.7025495677</v>
      </c>
      <c r="O351" s="34"/>
    </row>
    <row r="352" spans="1:15" s="32" customFormat="1" x14ac:dyDescent="0.25">
      <c r="A352" s="36"/>
      <c r="B352" s="52" t="s">
        <v>238</v>
      </c>
      <c r="C352" s="36">
        <v>4</v>
      </c>
      <c r="D352" s="56">
        <v>60.041400000000003</v>
      </c>
      <c r="E352" s="84">
        <v>2114</v>
      </c>
      <c r="F352" s="175">
        <v>765349.4</v>
      </c>
      <c r="G352" s="42">
        <v>100</v>
      </c>
      <c r="H352" s="51">
        <f t="shared" si="81"/>
        <v>765349.4</v>
      </c>
      <c r="I352" s="51">
        <f t="shared" si="80"/>
        <v>0</v>
      </c>
      <c r="J352" s="51">
        <f t="shared" si="82"/>
        <v>362.03850520340586</v>
      </c>
      <c r="K352" s="51">
        <f t="shared" si="83"/>
        <v>627.8921867438296</v>
      </c>
      <c r="L352" s="51">
        <f t="shared" si="84"/>
        <v>1258724.2428073275</v>
      </c>
      <c r="M352" s="51"/>
      <c r="N352" s="51">
        <f t="shared" si="77"/>
        <v>1258724.2428073275</v>
      </c>
      <c r="O352" s="34"/>
    </row>
    <row r="353" spans="1:15" s="32" customFormat="1" x14ac:dyDescent="0.25">
      <c r="A353" s="36"/>
      <c r="B353" s="52" t="s">
        <v>239</v>
      </c>
      <c r="C353" s="36">
        <v>4</v>
      </c>
      <c r="D353" s="56">
        <v>21.527699999999999</v>
      </c>
      <c r="E353" s="84">
        <v>1481</v>
      </c>
      <c r="F353" s="175">
        <v>326089.3</v>
      </c>
      <c r="G353" s="42">
        <v>100</v>
      </c>
      <c r="H353" s="51">
        <f t="shared" si="81"/>
        <v>326089.3</v>
      </c>
      <c r="I353" s="51">
        <f t="shared" si="80"/>
        <v>0</v>
      </c>
      <c r="J353" s="51">
        <f t="shared" si="82"/>
        <v>220.18183659689399</v>
      </c>
      <c r="K353" s="51">
        <f t="shared" si="83"/>
        <v>769.7488553503415</v>
      </c>
      <c r="L353" s="51">
        <f t="shared" si="84"/>
        <v>1201867.9904112527</v>
      </c>
      <c r="M353" s="51"/>
      <c r="N353" s="51">
        <f t="shared" si="77"/>
        <v>1201867.9904112527</v>
      </c>
      <c r="O353" s="34"/>
    </row>
    <row r="354" spans="1:15" s="32" customFormat="1" x14ac:dyDescent="0.25">
      <c r="A354" s="36"/>
      <c r="B354" s="52" t="s">
        <v>774</v>
      </c>
      <c r="C354" s="36">
        <v>4</v>
      </c>
      <c r="D354" s="56">
        <v>46.965600000000009</v>
      </c>
      <c r="E354" s="84">
        <v>2946</v>
      </c>
      <c r="F354" s="175">
        <v>909236.1</v>
      </c>
      <c r="G354" s="42">
        <v>100</v>
      </c>
      <c r="H354" s="51">
        <f t="shared" si="81"/>
        <v>909236.1</v>
      </c>
      <c r="I354" s="51">
        <f t="shared" si="80"/>
        <v>0</v>
      </c>
      <c r="J354" s="51">
        <f t="shared" si="82"/>
        <v>308.63411405295312</v>
      </c>
      <c r="K354" s="51">
        <f t="shared" si="83"/>
        <v>681.29657789428234</v>
      </c>
      <c r="L354" s="51">
        <f t="shared" si="84"/>
        <v>1385329.8915812774</v>
      </c>
      <c r="M354" s="51"/>
      <c r="N354" s="51">
        <f t="shared" si="77"/>
        <v>1385329.8915812774</v>
      </c>
      <c r="O354" s="34"/>
    </row>
    <row r="355" spans="1:15" s="32" customFormat="1" x14ac:dyDescent="0.25">
      <c r="A355" s="36"/>
      <c r="B355" s="52" t="s">
        <v>240</v>
      </c>
      <c r="C355" s="36">
        <v>4</v>
      </c>
      <c r="D355" s="56">
        <v>29.545500000000004</v>
      </c>
      <c r="E355" s="84">
        <v>1314</v>
      </c>
      <c r="F355" s="175">
        <v>275572.7</v>
      </c>
      <c r="G355" s="42">
        <v>100</v>
      </c>
      <c r="H355" s="51">
        <f t="shared" si="81"/>
        <v>275572.7</v>
      </c>
      <c r="I355" s="51">
        <f t="shared" si="80"/>
        <v>0</v>
      </c>
      <c r="J355" s="51">
        <f t="shared" si="82"/>
        <v>209.72047184170472</v>
      </c>
      <c r="K355" s="51">
        <f t="shared" si="83"/>
        <v>780.21022010553077</v>
      </c>
      <c r="L355" s="51">
        <f t="shared" si="84"/>
        <v>1221895.5590100095</v>
      </c>
      <c r="M355" s="51"/>
      <c r="N355" s="51">
        <f t="shared" si="77"/>
        <v>1221895.5590100095</v>
      </c>
      <c r="O355" s="34"/>
    </row>
    <row r="356" spans="1:15" s="32" customFormat="1" x14ac:dyDescent="0.25">
      <c r="A356" s="36"/>
      <c r="B356" s="52" t="s">
        <v>241</v>
      </c>
      <c r="C356" s="36">
        <v>4</v>
      </c>
      <c r="D356" s="56">
        <v>52.421900000000001</v>
      </c>
      <c r="E356" s="84">
        <v>3011</v>
      </c>
      <c r="F356" s="175">
        <v>539285</v>
      </c>
      <c r="G356" s="42">
        <v>100</v>
      </c>
      <c r="H356" s="51">
        <f t="shared" si="81"/>
        <v>539285</v>
      </c>
      <c r="I356" s="51">
        <f t="shared" si="80"/>
        <v>0</v>
      </c>
      <c r="J356" s="51">
        <f t="shared" si="82"/>
        <v>179.10494852208569</v>
      </c>
      <c r="K356" s="51">
        <f t="shared" si="83"/>
        <v>810.82574342514977</v>
      </c>
      <c r="L356" s="51">
        <f t="shared" si="84"/>
        <v>1569807.7194187758</v>
      </c>
      <c r="M356" s="51"/>
      <c r="N356" s="51">
        <f t="shared" si="77"/>
        <v>1569807.7194187758</v>
      </c>
      <c r="O356" s="34"/>
    </row>
    <row r="357" spans="1:15" s="32" customFormat="1" x14ac:dyDescent="0.25">
      <c r="A357" s="36"/>
      <c r="B357" s="52" t="s">
        <v>242</v>
      </c>
      <c r="C357" s="36">
        <v>4</v>
      </c>
      <c r="D357" s="56">
        <v>38.638800000000003</v>
      </c>
      <c r="E357" s="84">
        <v>2706</v>
      </c>
      <c r="F357" s="175">
        <v>1061504.3</v>
      </c>
      <c r="G357" s="42">
        <v>100</v>
      </c>
      <c r="H357" s="51">
        <f t="shared" si="81"/>
        <v>1061504.3</v>
      </c>
      <c r="I357" s="51">
        <f t="shared" si="80"/>
        <v>0</v>
      </c>
      <c r="J357" s="51">
        <f t="shared" si="82"/>
        <v>392.27801182557283</v>
      </c>
      <c r="K357" s="51">
        <f t="shared" si="83"/>
        <v>597.65268012166257</v>
      </c>
      <c r="L357" s="51">
        <f t="shared" si="84"/>
        <v>1221981.9040090463</v>
      </c>
      <c r="M357" s="51"/>
      <c r="N357" s="51">
        <f t="shared" si="77"/>
        <v>1221981.9040090463</v>
      </c>
      <c r="O357" s="34"/>
    </row>
    <row r="358" spans="1:15" s="32" customFormat="1" x14ac:dyDescent="0.25">
      <c r="A358" s="36"/>
      <c r="B358" s="52" t="s">
        <v>243</v>
      </c>
      <c r="C358" s="36">
        <v>3</v>
      </c>
      <c r="D358" s="56">
        <v>11.920599999999999</v>
      </c>
      <c r="E358" s="84">
        <v>16826</v>
      </c>
      <c r="F358" s="175">
        <v>34293118.799999997</v>
      </c>
      <c r="G358" s="42">
        <v>50</v>
      </c>
      <c r="H358" s="51">
        <f t="shared" si="81"/>
        <v>17146559.399999999</v>
      </c>
      <c r="I358" s="51">
        <f t="shared" si="80"/>
        <v>17146559.399999999</v>
      </c>
      <c r="J358" s="51">
        <f t="shared" si="82"/>
        <v>2038.1028646142872</v>
      </c>
      <c r="K358" s="51">
        <f t="shared" si="83"/>
        <v>-1048.1721726670517</v>
      </c>
      <c r="L358" s="51">
        <f t="shared" si="84"/>
        <v>2288060.7846580907</v>
      </c>
      <c r="M358" s="51"/>
      <c r="N358" s="51">
        <f t="shared" si="77"/>
        <v>2288060.7846580907</v>
      </c>
      <c r="O358" s="34"/>
    </row>
    <row r="359" spans="1:15" s="32" customFormat="1" x14ac:dyDescent="0.25">
      <c r="A359" s="36"/>
      <c r="B359" s="52" t="s">
        <v>244</v>
      </c>
      <c r="C359" s="36">
        <v>4</v>
      </c>
      <c r="D359" s="56">
        <v>15.653800000000002</v>
      </c>
      <c r="E359" s="84">
        <v>684</v>
      </c>
      <c r="F359" s="175">
        <v>138051</v>
      </c>
      <c r="G359" s="42">
        <v>100</v>
      </c>
      <c r="H359" s="51">
        <f t="shared" si="81"/>
        <v>138051</v>
      </c>
      <c r="I359" s="51">
        <f t="shared" si="80"/>
        <v>0</v>
      </c>
      <c r="J359" s="51">
        <f t="shared" si="82"/>
        <v>201.82894736842104</v>
      </c>
      <c r="K359" s="51">
        <f t="shared" si="83"/>
        <v>788.10174457881442</v>
      </c>
      <c r="L359" s="51">
        <f t="shared" si="84"/>
        <v>1095843.6519296595</v>
      </c>
      <c r="M359" s="51"/>
      <c r="N359" s="51">
        <f t="shared" si="77"/>
        <v>1095843.6519296595</v>
      </c>
      <c r="O359" s="34"/>
    </row>
    <row r="360" spans="1:15" s="32" customFormat="1" x14ac:dyDescent="0.25">
      <c r="A360" s="36"/>
      <c r="B360" s="52" t="s">
        <v>245</v>
      </c>
      <c r="C360" s="36">
        <v>4</v>
      </c>
      <c r="D360" s="56">
        <v>83.219699999999989</v>
      </c>
      <c r="E360" s="84">
        <v>7366</v>
      </c>
      <c r="F360" s="175">
        <v>2333847.5</v>
      </c>
      <c r="G360" s="42">
        <v>100</v>
      </c>
      <c r="H360" s="51">
        <f t="shared" si="81"/>
        <v>2333847.5</v>
      </c>
      <c r="I360" s="51">
        <f t="shared" si="80"/>
        <v>0</v>
      </c>
      <c r="J360" s="51">
        <f t="shared" si="82"/>
        <v>316.84055118110234</v>
      </c>
      <c r="K360" s="51">
        <f t="shared" si="83"/>
        <v>673.09014076613312</v>
      </c>
      <c r="L360" s="51">
        <f t="shared" si="84"/>
        <v>2099352.6743250908</v>
      </c>
      <c r="M360" s="51"/>
      <c r="N360" s="51">
        <f t="shared" si="77"/>
        <v>2099352.6743250908</v>
      </c>
      <c r="O360" s="34"/>
    </row>
    <row r="361" spans="1:15" s="32" customFormat="1" x14ac:dyDescent="0.25">
      <c r="A361" s="36"/>
      <c r="B361" s="52" t="s">
        <v>246</v>
      </c>
      <c r="C361" s="36">
        <v>4</v>
      </c>
      <c r="D361" s="56">
        <v>17.054500000000001</v>
      </c>
      <c r="E361" s="84">
        <v>828</v>
      </c>
      <c r="F361" s="175">
        <v>193394.9</v>
      </c>
      <c r="G361" s="42">
        <v>100</v>
      </c>
      <c r="H361" s="51">
        <f t="shared" si="81"/>
        <v>193394.9</v>
      </c>
      <c r="I361" s="51">
        <f t="shared" si="80"/>
        <v>0</v>
      </c>
      <c r="J361" s="51">
        <f t="shared" si="82"/>
        <v>233.56871980676328</v>
      </c>
      <c r="K361" s="51">
        <f t="shared" si="83"/>
        <v>756.36197214047218</v>
      </c>
      <c r="L361" s="51">
        <f t="shared" si="84"/>
        <v>1082119.1277274205</v>
      </c>
      <c r="M361" s="51"/>
      <c r="N361" s="51">
        <f t="shared" si="77"/>
        <v>1082119.1277274205</v>
      </c>
      <c r="O361" s="34"/>
    </row>
    <row r="362" spans="1:15" s="32" customFormat="1" x14ac:dyDescent="0.25">
      <c r="A362" s="36"/>
      <c r="B362" s="52" t="s">
        <v>247</v>
      </c>
      <c r="C362" s="36">
        <v>4</v>
      </c>
      <c r="D362" s="56">
        <v>28.305500000000002</v>
      </c>
      <c r="E362" s="84">
        <v>955</v>
      </c>
      <c r="F362" s="175">
        <v>656426.1</v>
      </c>
      <c r="G362" s="42">
        <v>100</v>
      </c>
      <c r="H362" s="51">
        <f t="shared" si="81"/>
        <v>656426.1</v>
      </c>
      <c r="I362" s="51">
        <f t="shared" si="80"/>
        <v>0</v>
      </c>
      <c r="J362" s="51">
        <f t="shared" si="82"/>
        <v>687.35717277486913</v>
      </c>
      <c r="K362" s="51">
        <f t="shared" si="83"/>
        <v>302.57351917236633</v>
      </c>
      <c r="L362" s="51">
        <f t="shared" si="84"/>
        <v>595739.71339599194</v>
      </c>
      <c r="M362" s="51"/>
      <c r="N362" s="51">
        <f t="shared" si="77"/>
        <v>595739.71339599194</v>
      </c>
      <c r="O362" s="34"/>
    </row>
    <row r="363" spans="1:15" s="32" customFormat="1" x14ac:dyDescent="0.25">
      <c r="A363" s="36"/>
      <c r="B363" s="52" t="s">
        <v>248</v>
      </c>
      <c r="C363" s="36">
        <v>4</v>
      </c>
      <c r="D363" s="56">
        <v>24.119200000000003</v>
      </c>
      <c r="E363" s="84">
        <v>1698</v>
      </c>
      <c r="F363" s="175">
        <v>263926.59999999998</v>
      </c>
      <c r="G363" s="42">
        <v>100</v>
      </c>
      <c r="H363" s="51">
        <f t="shared" si="81"/>
        <v>263926.59999999998</v>
      </c>
      <c r="I363" s="51">
        <f t="shared" si="80"/>
        <v>0</v>
      </c>
      <c r="J363" s="51">
        <f t="shared" si="82"/>
        <v>155.43380447585392</v>
      </c>
      <c r="K363" s="51">
        <f t="shared" si="83"/>
        <v>834.49688747138157</v>
      </c>
      <c r="L363" s="51">
        <f t="shared" si="84"/>
        <v>1318184.5285484276</v>
      </c>
      <c r="M363" s="51"/>
      <c r="N363" s="51">
        <f t="shared" si="77"/>
        <v>1318184.5285484276</v>
      </c>
      <c r="O363" s="34"/>
    </row>
    <row r="364" spans="1:15" s="32" customFormat="1" x14ac:dyDescent="0.25">
      <c r="A364" s="36"/>
      <c r="B364" s="52" t="s">
        <v>249</v>
      </c>
      <c r="C364" s="36">
        <v>4</v>
      </c>
      <c r="D364" s="56">
        <v>35.9437</v>
      </c>
      <c r="E364" s="84">
        <v>1437</v>
      </c>
      <c r="F364" s="175">
        <v>464417.6</v>
      </c>
      <c r="G364" s="42">
        <v>100</v>
      </c>
      <c r="H364" s="51">
        <f t="shared" si="81"/>
        <v>464417.6</v>
      </c>
      <c r="I364" s="51">
        <f t="shared" si="80"/>
        <v>0</v>
      </c>
      <c r="J364" s="51">
        <f t="shared" si="82"/>
        <v>323.18552540013917</v>
      </c>
      <c r="K364" s="51">
        <f t="shared" si="83"/>
        <v>666.74516654709623</v>
      </c>
      <c r="L364" s="51">
        <f t="shared" si="84"/>
        <v>1125744.158476122</v>
      </c>
      <c r="M364" s="51"/>
      <c r="N364" s="51">
        <f t="shared" si="77"/>
        <v>1125744.158476122</v>
      </c>
      <c r="O364" s="34"/>
    </row>
    <row r="365" spans="1:15" s="32" customFormat="1" x14ac:dyDescent="0.25">
      <c r="A365" s="36"/>
      <c r="B365" s="52" t="s">
        <v>775</v>
      </c>
      <c r="C365" s="36">
        <v>4</v>
      </c>
      <c r="D365" s="56">
        <v>23.410100000000003</v>
      </c>
      <c r="E365" s="84">
        <v>768</v>
      </c>
      <c r="F365" s="175">
        <v>178787</v>
      </c>
      <c r="G365" s="42">
        <v>100</v>
      </c>
      <c r="H365" s="51">
        <f t="shared" si="81"/>
        <v>178787</v>
      </c>
      <c r="I365" s="51">
        <f t="shared" si="80"/>
        <v>0</v>
      </c>
      <c r="J365" s="51">
        <f t="shared" si="82"/>
        <v>232.79557291666666</v>
      </c>
      <c r="K365" s="51">
        <f t="shared" si="83"/>
        <v>757.13511903056883</v>
      </c>
      <c r="L365" s="51">
        <f t="shared" si="84"/>
        <v>1098615.3740296594</v>
      </c>
      <c r="M365" s="51"/>
      <c r="N365" s="51">
        <f t="shared" si="77"/>
        <v>1098615.3740296594</v>
      </c>
      <c r="O365" s="34"/>
    </row>
    <row r="366" spans="1:15" s="32" customFormat="1" x14ac:dyDescent="0.25">
      <c r="A366" s="36"/>
      <c r="B366" s="52" t="s">
        <v>250</v>
      </c>
      <c r="C366" s="36">
        <v>4</v>
      </c>
      <c r="D366" s="56">
        <v>56.730699999999999</v>
      </c>
      <c r="E366" s="84">
        <v>4202</v>
      </c>
      <c r="F366" s="175">
        <v>1516758.9</v>
      </c>
      <c r="G366" s="42">
        <v>100</v>
      </c>
      <c r="H366" s="51">
        <f t="shared" si="81"/>
        <v>1516758.9</v>
      </c>
      <c r="I366" s="51">
        <f t="shared" si="80"/>
        <v>0</v>
      </c>
      <c r="J366" s="51">
        <f t="shared" si="82"/>
        <v>360.96118514992861</v>
      </c>
      <c r="K366" s="51">
        <f t="shared" si="83"/>
        <v>628.96950679730685</v>
      </c>
      <c r="L366" s="51">
        <f t="shared" si="84"/>
        <v>1526188.985571027</v>
      </c>
      <c r="M366" s="51"/>
      <c r="N366" s="51">
        <f t="shared" si="77"/>
        <v>1526188.985571027</v>
      </c>
      <c r="O366" s="34"/>
    </row>
    <row r="367" spans="1:15" s="32" customFormat="1" x14ac:dyDescent="0.25">
      <c r="A367" s="36"/>
      <c r="B367" s="52" t="s">
        <v>776</v>
      </c>
      <c r="C367" s="36">
        <v>4</v>
      </c>
      <c r="D367" s="56">
        <v>43.787799999999997</v>
      </c>
      <c r="E367" s="84">
        <v>4128</v>
      </c>
      <c r="F367" s="175">
        <v>1701936</v>
      </c>
      <c r="G367" s="42">
        <v>100</v>
      </c>
      <c r="H367" s="51">
        <f t="shared" si="81"/>
        <v>1701936</v>
      </c>
      <c r="I367" s="51">
        <f t="shared" si="80"/>
        <v>0</v>
      </c>
      <c r="J367" s="51">
        <f t="shared" si="82"/>
        <v>412.2906976744186</v>
      </c>
      <c r="K367" s="51">
        <f t="shared" si="83"/>
        <v>577.63999427281692</v>
      </c>
      <c r="L367" s="51">
        <f t="shared" si="84"/>
        <v>1406672.2196043124</v>
      </c>
      <c r="M367" s="51"/>
      <c r="N367" s="51">
        <f t="shared" si="77"/>
        <v>1406672.2196043124</v>
      </c>
      <c r="O367" s="34"/>
    </row>
    <row r="368" spans="1:15" s="32" customFormat="1" x14ac:dyDescent="0.25">
      <c r="A368" s="36"/>
      <c r="B368" s="52" t="s">
        <v>251</v>
      </c>
      <c r="C368" s="36">
        <v>4</v>
      </c>
      <c r="D368" s="56">
        <v>40.653300000000002</v>
      </c>
      <c r="E368" s="84">
        <v>4082</v>
      </c>
      <c r="F368" s="175">
        <v>4621640.0999999996</v>
      </c>
      <c r="G368" s="42">
        <v>100</v>
      </c>
      <c r="H368" s="51">
        <f t="shared" si="81"/>
        <v>4621640.0999999996</v>
      </c>
      <c r="I368" s="51">
        <f t="shared" si="80"/>
        <v>0</v>
      </c>
      <c r="J368" s="51">
        <f t="shared" si="82"/>
        <v>1132.1999265066142</v>
      </c>
      <c r="K368" s="51">
        <f t="shared" si="83"/>
        <v>-142.26923455937879</v>
      </c>
      <c r="L368" s="51">
        <f t="shared" si="84"/>
        <v>695118.88459963689</v>
      </c>
      <c r="M368" s="51"/>
      <c r="N368" s="51">
        <f t="shared" si="77"/>
        <v>695118.88459963689</v>
      </c>
      <c r="O368" s="34"/>
    </row>
    <row r="369" spans="1:15" s="32" customFormat="1" x14ac:dyDescent="0.25">
      <c r="A369" s="36"/>
      <c r="B369" s="52" t="s">
        <v>252</v>
      </c>
      <c r="C369" s="36">
        <v>4</v>
      </c>
      <c r="D369" s="56">
        <v>32.776199999999996</v>
      </c>
      <c r="E369" s="84">
        <v>2295</v>
      </c>
      <c r="F369" s="175">
        <v>720126.5</v>
      </c>
      <c r="G369" s="42">
        <v>100</v>
      </c>
      <c r="H369" s="51">
        <f t="shared" si="81"/>
        <v>720126.5</v>
      </c>
      <c r="I369" s="51">
        <f t="shared" si="80"/>
        <v>0</v>
      </c>
      <c r="J369" s="51">
        <f t="shared" si="82"/>
        <v>313.78061002178652</v>
      </c>
      <c r="K369" s="51">
        <f t="shared" si="83"/>
        <v>676.15008192544894</v>
      </c>
      <c r="L369" s="51">
        <f t="shared" si="84"/>
        <v>1239713.7370164916</v>
      </c>
      <c r="M369" s="51"/>
      <c r="N369" s="51">
        <f t="shared" si="77"/>
        <v>1239713.7370164916</v>
      </c>
      <c r="O369" s="34"/>
    </row>
    <row r="370" spans="1:15" s="32" customFormat="1" x14ac:dyDescent="0.25">
      <c r="A370" s="36"/>
      <c r="B370" s="52"/>
      <c r="C370" s="36"/>
      <c r="D370" s="56">
        <v>0</v>
      </c>
      <c r="E370" s="86"/>
      <c r="F370" s="43"/>
      <c r="G370" s="42"/>
      <c r="H370" s="43"/>
      <c r="I370" s="33"/>
      <c r="J370" s="33"/>
      <c r="K370" s="51"/>
      <c r="L370" s="51"/>
      <c r="M370" s="51"/>
      <c r="N370" s="51"/>
      <c r="O370" s="34"/>
    </row>
    <row r="371" spans="1:15" s="32" customFormat="1" x14ac:dyDescent="0.25">
      <c r="A371" s="31" t="s">
        <v>253</v>
      </c>
      <c r="B371" s="44" t="s">
        <v>2</v>
      </c>
      <c r="C371" s="45"/>
      <c r="D371" s="3">
        <v>327.73879300000004</v>
      </c>
      <c r="E371" s="87">
        <f>E372</f>
        <v>34919</v>
      </c>
      <c r="F371" s="38">
        <f t="shared" ref="F371" si="85">F373</f>
        <v>0</v>
      </c>
      <c r="G371" s="38"/>
      <c r="H371" s="38">
        <f>H373</f>
        <v>0</v>
      </c>
      <c r="I371" s="38">
        <f>I373</f>
        <v>0</v>
      </c>
      <c r="J371" s="38"/>
      <c r="K371" s="51"/>
      <c r="L371" s="51"/>
      <c r="M371" s="47">
        <f>M373</f>
        <v>18178520.926065758</v>
      </c>
      <c r="N371" s="38">
        <f t="shared" si="77"/>
        <v>18178520.926065758</v>
      </c>
      <c r="O371" s="34"/>
    </row>
    <row r="372" spans="1:15" s="32" customFormat="1" x14ac:dyDescent="0.25">
      <c r="A372" s="31" t="s">
        <v>253</v>
      </c>
      <c r="B372" s="44" t="s">
        <v>3</v>
      </c>
      <c r="C372" s="45"/>
      <c r="D372" s="3">
        <v>327.73879300000004</v>
      </c>
      <c r="E372" s="87">
        <f>SUM(E374:E384)</f>
        <v>34919</v>
      </c>
      <c r="F372" s="38">
        <f t="shared" ref="F372" si="86">SUM(F374:F384)</f>
        <v>22633460.399999999</v>
      </c>
      <c r="G372" s="38"/>
      <c r="H372" s="38">
        <f>SUM(H374:H384)</f>
        <v>22633460.399999999</v>
      </c>
      <c r="I372" s="38">
        <f>SUM(I374:I384)</f>
        <v>0</v>
      </c>
      <c r="J372" s="38"/>
      <c r="K372" s="51"/>
      <c r="L372" s="38">
        <f>SUM(L374:L384)</f>
        <v>11412311.625741564</v>
      </c>
      <c r="M372" s="51"/>
      <c r="N372" s="38">
        <f t="shared" si="77"/>
        <v>11412311.625741564</v>
      </c>
      <c r="O372" s="34"/>
    </row>
    <row r="373" spans="1:15" s="32" customFormat="1" x14ac:dyDescent="0.25">
      <c r="A373" s="36"/>
      <c r="B373" s="52" t="s">
        <v>26</v>
      </c>
      <c r="C373" s="36">
        <v>2</v>
      </c>
      <c r="D373" s="56">
        <v>0</v>
      </c>
      <c r="E373" s="88"/>
      <c r="F373" s="51"/>
      <c r="G373" s="42">
        <v>25</v>
      </c>
      <c r="H373" s="51"/>
      <c r="I373" s="51">
        <f t="shared" ref="I373:I384" si="87">F373-H373</f>
        <v>0</v>
      </c>
      <c r="J373" s="51"/>
      <c r="K373" s="51"/>
      <c r="L373" s="51"/>
      <c r="M373" s="51">
        <f>($L$7*$L$8*E371/$L$10)+($L$7*$L$9*D371/$L$11)</f>
        <v>18178520.926065758</v>
      </c>
      <c r="N373" s="51">
        <f t="shared" si="77"/>
        <v>18178520.926065758</v>
      </c>
      <c r="O373" s="34"/>
    </row>
    <row r="374" spans="1:15" s="32" customFormat="1" x14ac:dyDescent="0.25">
      <c r="A374" s="36"/>
      <c r="B374" s="52" t="s">
        <v>254</v>
      </c>
      <c r="C374" s="36">
        <v>4</v>
      </c>
      <c r="D374" s="56">
        <v>30.5382</v>
      </c>
      <c r="E374" s="84">
        <v>3980</v>
      </c>
      <c r="F374" s="176">
        <v>3430567.2</v>
      </c>
      <c r="G374" s="42">
        <v>100</v>
      </c>
      <c r="H374" s="51">
        <f t="shared" ref="H374:H384" si="88">F374*G374/100</f>
        <v>3430567.2</v>
      </c>
      <c r="I374" s="51">
        <f t="shared" si="87"/>
        <v>0</v>
      </c>
      <c r="J374" s="51">
        <f t="shared" si="82"/>
        <v>861.9515577889448</v>
      </c>
      <c r="K374" s="51">
        <f t="shared" ref="K374:K384" si="89">$J$11*$J$19-J374</f>
        <v>127.97913415829066</v>
      </c>
      <c r="L374" s="51">
        <f t="shared" ref="L374:L384" si="90">IF(K374&gt;0,$J$7*$J$8*(K374/$K$19),0)+$J$7*$J$9*(E374/$E$19)+$J$7*$J$10*(D374/$D$19)</f>
        <v>797719.7230641325</v>
      </c>
      <c r="M374" s="51"/>
      <c r="N374" s="51">
        <f t="shared" si="77"/>
        <v>797719.7230641325</v>
      </c>
      <c r="O374" s="34"/>
    </row>
    <row r="375" spans="1:15" s="32" customFormat="1" x14ac:dyDescent="0.25">
      <c r="A375" s="36"/>
      <c r="B375" s="52" t="s">
        <v>196</v>
      </c>
      <c r="C375" s="36">
        <v>4</v>
      </c>
      <c r="D375" s="56">
        <v>18.514592999999998</v>
      </c>
      <c r="E375" s="84">
        <v>3801</v>
      </c>
      <c r="F375" s="176">
        <v>1249857.7</v>
      </c>
      <c r="G375" s="42">
        <v>100</v>
      </c>
      <c r="H375" s="51">
        <f t="shared" si="88"/>
        <v>1249857.7</v>
      </c>
      <c r="I375" s="51">
        <f t="shared" si="87"/>
        <v>0</v>
      </c>
      <c r="J375" s="51">
        <f t="shared" si="82"/>
        <v>328.82338858195209</v>
      </c>
      <c r="K375" s="51">
        <f t="shared" si="89"/>
        <v>661.10730336528331</v>
      </c>
      <c r="L375" s="51">
        <f t="shared" si="90"/>
        <v>1369593.2614392783</v>
      </c>
      <c r="M375" s="51"/>
      <c r="N375" s="51">
        <f t="shared" si="77"/>
        <v>1369593.2614392783</v>
      </c>
      <c r="O375" s="34"/>
    </row>
    <row r="376" spans="1:15" s="32" customFormat="1" x14ac:dyDescent="0.25">
      <c r="A376" s="36"/>
      <c r="B376" s="52" t="s">
        <v>255</v>
      </c>
      <c r="C376" s="36">
        <v>4</v>
      </c>
      <c r="D376" s="56">
        <v>44.072099999999999</v>
      </c>
      <c r="E376" s="84">
        <v>5864</v>
      </c>
      <c r="F376" s="176">
        <v>5210370.4000000004</v>
      </c>
      <c r="G376" s="42">
        <v>100</v>
      </c>
      <c r="H376" s="51">
        <f t="shared" si="88"/>
        <v>5210370.4000000004</v>
      </c>
      <c r="I376" s="51">
        <f t="shared" si="87"/>
        <v>0</v>
      </c>
      <c r="J376" s="51">
        <f t="shared" si="82"/>
        <v>888.53519781718967</v>
      </c>
      <c r="K376" s="51">
        <f t="shared" si="89"/>
        <v>101.39549413004579</v>
      </c>
      <c r="L376" s="51">
        <f t="shared" si="90"/>
        <v>1067222.8534990461</v>
      </c>
      <c r="M376" s="51"/>
      <c r="N376" s="51">
        <f t="shared" si="77"/>
        <v>1067222.8534990461</v>
      </c>
      <c r="O376" s="34"/>
    </row>
    <row r="377" spans="1:15" s="32" customFormat="1" x14ac:dyDescent="0.25">
      <c r="A377" s="36"/>
      <c r="B377" s="52" t="s">
        <v>777</v>
      </c>
      <c r="C377" s="36">
        <v>4</v>
      </c>
      <c r="D377" s="56">
        <v>50.002099999999999</v>
      </c>
      <c r="E377" s="84">
        <v>3276</v>
      </c>
      <c r="F377" s="176">
        <v>1742394.7</v>
      </c>
      <c r="G377" s="42">
        <v>100</v>
      </c>
      <c r="H377" s="51">
        <f t="shared" si="88"/>
        <v>1742394.7</v>
      </c>
      <c r="I377" s="51">
        <f t="shared" si="87"/>
        <v>0</v>
      </c>
      <c r="J377" s="51">
        <f t="shared" si="82"/>
        <v>531.86651404151405</v>
      </c>
      <c r="K377" s="51">
        <f t="shared" si="89"/>
        <v>458.06417790572141</v>
      </c>
      <c r="L377" s="51">
        <f t="shared" si="90"/>
        <v>1172476.8190085925</v>
      </c>
      <c r="M377" s="51"/>
      <c r="N377" s="51">
        <f t="shared" si="77"/>
        <v>1172476.8190085925</v>
      </c>
      <c r="O377" s="34"/>
    </row>
    <row r="378" spans="1:15" s="32" customFormat="1" x14ac:dyDescent="0.25">
      <c r="A378" s="36"/>
      <c r="B378" s="52" t="s">
        <v>256</v>
      </c>
      <c r="C378" s="36">
        <v>4</v>
      </c>
      <c r="D378" s="56">
        <v>19.601399999999998</v>
      </c>
      <c r="E378" s="84">
        <v>2323</v>
      </c>
      <c r="F378" s="176">
        <v>976604.2</v>
      </c>
      <c r="G378" s="42">
        <v>100</v>
      </c>
      <c r="H378" s="51">
        <f t="shared" si="88"/>
        <v>976604.2</v>
      </c>
      <c r="I378" s="51">
        <f t="shared" si="87"/>
        <v>0</v>
      </c>
      <c r="J378" s="51">
        <f t="shared" si="82"/>
        <v>420.40645716745587</v>
      </c>
      <c r="K378" s="51">
        <f t="shared" si="89"/>
        <v>569.52423477977959</v>
      </c>
      <c r="L378" s="51">
        <f t="shared" si="90"/>
        <v>1066523.7238301798</v>
      </c>
      <c r="M378" s="51"/>
      <c r="N378" s="51">
        <f t="shared" si="77"/>
        <v>1066523.7238301798</v>
      </c>
      <c r="O378" s="34"/>
    </row>
    <row r="379" spans="1:15" s="32" customFormat="1" x14ac:dyDescent="0.25">
      <c r="A379" s="36"/>
      <c r="B379" s="52" t="s">
        <v>778</v>
      </c>
      <c r="C379" s="36">
        <v>4</v>
      </c>
      <c r="D379" s="56">
        <v>9.5202999999999989</v>
      </c>
      <c r="E379" s="84">
        <v>699</v>
      </c>
      <c r="F379" s="176">
        <v>99672</v>
      </c>
      <c r="G379" s="42">
        <v>100</v>
      </c>
      <c r="H379" s="51">
        <f t="shared" si="88"/>
        <v>99672</v>
      </c>
      <c r="I379" s="51">
        <f t="shared" si="87"/>
        <v>0</v>
      </c>
      <c r="J379" s="51">
        <f t="shared" si="82"/>
        <v>142.59227467811158</v>
      </c>
      <c r="K379" s="51">
        <f t="shared" si="89"/>
        <v>847.33841726912385</v>
      </c>
      <c r="L379" s="51">
        <f t="shared" si="90"/>
        <v>1146246.9231813676</v>
      </c>
      <c r="M379" s="51"/>
      <c r="N379" s="51">
        <f t="shared" si="77"/>
        <v>1146246.9231813676</v>
      </c>
      <c r="O379" s="34"/>
    </row>
    <row r="380" spans="1:15" s="32" customFormat="1" x14ac:dyDescent="0.25">
      <c r="A380" s="36"/>
      <c r="B380" s="52" t="s">
        <v>257</v>
      </c>
      <c r="C380" s="36">
        <v>4</v>
      </c>
      <c r="D380" s="56">
        <v>34.553199999999997</v>
      </c>
      <c r="E380" s="84">
        <v>2606</v>
      </c>
      <c r="F380" s="176">
        <v>1581454.9</v>
      </c>
      <c r="G380" s="42">
        <v>100</v>
      </c>
      <c r="H380" s="51">
        <f t="shared" si="88"/>
        <v>1581454.9</v>
      </c>
      <c r="I380" s="51">
        <f t="shared" si="87"/>
        <v>0</v>
      </c>
      <c r="J380" s="51">
        <f t="shared" si="82"/>
        <v>606.85145817344585</v>
      </c>
      <c r="K380" s="51">
        <f t="shared" si="89"/>
        <v>383.07923377378961</v>
      </c>
      <c r="L380" s="51">
        <f t="shared" si="90"/>
        <v>935774.23594405898</v>
      </c>
      <c r="M380" s="51"/>
      <c r="N380" s="51">
        <f t="shared" si="77"/>
        <v>935774.23594405898</v>
      </c>
      <c r="O380" s="34"/>
    </row>
    <row r="381" spans="1:15" s="32" customFormat="1" x14ac:dyDescent="0.25">
      <c r="A381" s="36"/>
      <c r="B381" s="52" t="s">
        <v>258</v>
      </c>
      <c r="C381" s="36">
        <v>4</v>
      </c>
      <c r="D381" s="56">
        <v>30.720999999999997</v>
      </c>
      <c r="E381" s="84">
        <v>2742</v>
      </c>
      <c r="F381" s="176">
        <v>1592861.5</v>
      </c>
      <c r="G381" s="42">
        <v>100</v>
      </c>
      <c r="H381" s="51">
        <f t="shared" si="88"/>
        <v>1592861.5</v>
      </c>
      <c r="I381" s="51">
        <f t="shared" si="87"/>
        <v>0</v>
      </c>
      <c r="J381" s="51">
        <f t="shared" si="82"/>
        <v>580.91229029905173</v>
      </c>
      <c r="K381" s="51">
        <f t="shared" si="89"/>
        <v>409.01840164818373</v>
      </c>
      <c r="L381" s="51">
        <f t="shared" si="90"/>
        <v>970854.58818566019</v>
      </c>
      <c r="M381" s="51"/>
      <c r="N381" s="51">
        <f t="shared" si="77"/>
        <v>970854.58818566019</v>
      </c>
      <c r="O381" s="34"/>
    </row>
    <row r="382" spans="1:15" s="32" customFormat="1" x14ac:dyDescent="0.25">
      <c r="A382" s="36"/>
      <c r="B382" s="52" t="s">
        <v>259</v>
      </c>
      <c r="C382" s="36">
        <v>4</v>
      </c>
      <c r="D382" s="56">
        <v>18.347899999999999</v>
      </c>
      <c r="E382" s="84">
        <v>2603</v>
      </c>
      <c r="F382" s="176">
        <v>828734.7</v>
      </c>
      <c r="G382" s="42">
        <v>100</v>
      </c>
      <c r="H382" s="51">
        <f t="shared" si="88"/>
        <v>828734.7</v>
      </c>
      <c r="I382" s="51">
        <f t="shared" si="87"/>
        <v>0</v>
      </c>
      <c r="J382" s="51">
        <f t="shared" si="82"/>
        <v>318.37675758739914</v>
      </c>
      <c r="K382" s="51">
        <f t="shared" si="89"/>
        <v>671.55393435983638</v>
      </c>
      <c r="L382" s="51">
        <f t="shared" si="90"/>
        <v>1221761.4419647681</v>
      </c>
      <c r="M382" s="51"/>
      <c r="N382" s="51">
        <f t="shared" si="77"/>
        <v>1221761.4419647681</v>
      </c>
      <c r="O382" s="34"/>
    </row>
    <row r="383" spans="1:15" s="32" customFormat="1" x14ac:dyDescent="0.25">
      <c r="A383" s="36"/>
      <c r="B383" s="52" t="s">
        <v>779</v>
      </c>
      <c r="C383" s="36">
        <v>4</v>
      </c>
      <c r="D383" s="56">
        <v>41.204600000000006</v>
      </c>
      <c r="E383" s="84">
        <v>3511</v>
      </c>
      <c r="F383" s="176">
        <v>2128655.2000000002</v>
      </c>
      <c r="G383" s="42">
        <v>100</v>
      </c>
      <c r="H383" s="51">
        <f t="shared" si="88"/>
        <v>2128655.2000000002</v>
      </c>
      <c r="I383" s="51">
        <f t="shared" si="87"/>
        <v>0</v>
      </c>
      <c r="J383" s="51">
        <f t="shared" si="82"/>
        <v>606.2817430931359</v>
      </c>
      <c r="K383" s="51">
        <f t="shared" si="89"/>
        <v>383.64894885409956</v>
      </c>
      <c r="L383" s="51">
        <f t="shared" si="90"/>
        <v>1081811.9992953297</v>
      </c>
      <c r="M383" s="51"/>
      <c r="N383" s="51">
        <f t="shared" si="77"/>
        <v>1081811.9992953297</v>
      </c>
      <c r="O383" s="34"/>
    </row>
    <row r="384" spans="1:15" s="32" customFormat="1" x14ac:dyDescent="0.25">
      <c r="A384" s="36"/>
      <c r="B384" s="52" t="s">
        <v>260</v>
      </c>
      <c r="C384" s="36">
        <v>4</v>
      </c>
      <c r="D384" s="56">
        <v>30.663400000000003</v>
      </c>
      <c r="E384" s="84">
        <v>3514</v>
      </c>
      <c r="F384" s="176">
        <v>3792287.9</v>
      </c>
      <c r="G384" s="42">
        <v>100</v>
      </c>
      <c r="H384" s="51">
        <f t="shared" si="88"/>
        <v>3792287.9</v>
      </c>
      <c r="I384" s="51">
        <f t="shared" si="87"/>
        <v>0</v>
      </c>
      <c r="J384" s="51">
        <f t="shared" si="82"/>
        <v>1079.1940523619805</v>
      </c>
      <c r="K384" s="51">
        <f t="shared" si="89"/>
        <v>-89.26336041474508</v>
      </c>
      <c r="L384" s="51">
        <f t="shared" si="90"/>
        <v>582326.05632915022</v>
      </c>
      <c r="M384" s="51"/>
      <c r="N384" s="51">
        <f t="shared" si="77"/>
        <v>582326.05632915022</v>
      </c>
      <c r="O384" s="34"/>
    </row>
    <row r="385" spans="1:15" s="32" customFormat="1" x14ac:dyDescent="0.25">
      <c r="A385" s="36"/>
      <c r="B385" s="52"/>
      <c r="C385" s="36"/>
      <c r="D385" s="56">
        <v>0</v>
      </c>
      <c r="E385" s="86"/>
      <c r="F385" s="43"/>
      <c r="G385" s="42"/>
      <c r="H385" s="43"/>
      <c r="I385" s="33"/>
      <c r="J385" s="33"/>
      <c r="K385" s="51"/>
      <c r="L385" s="51"/>
      <c r="M385" s="51"/>
      <c r="N385" s="51"/>
      <c r="O385" s="34"/>
    </row>
    <row r="386" spans="1:15" s="32" customFormat="1" x14ac:dyDescent="0.25">
      <c r="A386" s="31" t="s">
        <v>261</v>
      </c>
      <c r="B386" s="44" t="s">
        <v>2</v>
      </c>
      <c r="C386" s="45"/>
      <c r="D386" s="3">
        <v>932.91639999999973</v>
      </c>
      <c r="E386" s="87">
        <f>E387</f>
        <v>76609</v>
      </c>
      <c r="F386" s="38">
        <f t="shared" ref="F386" si="91">F388</f>
        <v>0</v>
      </c>
      <c r="G386" s="38"/>
      <c r="H386" s="38">
        <f>H388</f>
        <v>9815398.5749999993</v>
      </c>
      <c r="I386" s="38">
        <f>I388</f>
        <v>-9815398.5749999993</v>
      </c>
      <c r="J386" s="38"/>
      <c r="K386" s="51"/>
      <c r="L386" s="51"/>
      <c r="M386" s="47">
        <f>M388</f>
        <v>43827317.5823633</v>
      </c>
      <c r="N386" s="38">
        <f t="shared" ref="N386:N449" si="92">L386+M386</f>
        <v>43827317.5823633</v>
      </c>
      <c r="O386" s="34"/>
    </row>
    <row r="387" spans="1:15" s="32" customFormat="1" x14ac:dyDescent="0.25">
      <c r="A387" s="31" t="s">
        <v>261</v>
      </c>
      <c r="B387" s="44" t="s">
        <v>3</v>
      </c>
      <c r="C387" s="45"/>
      <c r="D387" s="3">
        <v>932.91639999999973</v>
      </c>
      <c r="E387" s="87">
        <f>SUM(E389:E420)</f>
        <v>76609</v>
      </c>
      <c r="F387" s="38">
        <f t="shared" ref="F387" si="93">SUM(F389:F420)</f>
        <v>68784900.800000027</v>
      </c>
      <c r="G387" s="38"/>
      <c r="H387" s="38">
        <f>SUM(H389:H420)</f>
        <v>49154103.650000006</v>
      </c>
      <c r="I387" s="38">
        <f>SUM(I389:I420)</f>
        <v>19630797.149999999</v>
      </c>
      <c r="J387" s="38"/>
      <c r="K387" s="51"/>
      <c r="L387" s="38">
        <f>SUM(L389:L420)</f>
        <v>36607710.378221773</v>
      </c>
      <c r="M387" s="51"/>
      <c r="N387" s="38">
        <f t="shared" si="92"/>
        <v>36607710.378221773</v>
      </c>
      <c r="O387" s="34"/>
    </row>
    <row r="388" spans="1:15" s="32" customFormat="1" x14ac:dyDescent="0.25">
      <c r="A388" s="36"/>
      <c r="B388" s="52" t="s">
        <v>26</v>
      </c>
      <c r="C388" s="36">
        <v>2</v>
      </c>
      <c r="D388" s="56">
        <v>0</v>
      </c>
      <c r="E388" s="88"/>
      <c r="F388" s="51"/>
      <c r="G388" s="42">
        <v>25</v>
      </c>
      <c r="H388" s="51">
        <f>F402*G388/100</f>
        <v>9815398.5749999993</v>
      </c>
      <c r="I388" s="51">
        <f t="shared" ref="I388:I420" si="94">F388-H388</f>
        <v>-9815398.5749999993</v>
      </c>
      <c r="J388" s="51"/>
      <c r="K388" s="51"/>
      <c r="L388" s="51"/>
      <c r="M388" s="51">
        <f>($L$7*$L$8*E386/$L$10)+($L$7*$L$9*D386/$L$11)</f>
        <v>43827317.5823633</v>
      </c>
      <c r="N388" s="51">
        <f t="shared" si="92"/>
        <v>43827317.5823633</v>
      </c>
      <c r="O388" s="34"/>
    </row>
    <row r="389" spans="1:15" s="32" customFormat="1" x14ac:dyDescent="0.25">
      <c r="A389" s="36"/>
      <c r="B389" s="52" t="s">
        <v>262</v>
      </c>
      <c r="C389" s="36">
        <v>4</v>
      </c>
      <c r="D389" s="56">
        <v>17.2576</v>
      </c>
      <c r="E389" s="84">
        <v>615</v>
      </c>
      <c r="F389" s="177">
        <v>109540.9</v>
      </c>
      <c r="G389" s="42">
        <v>100</v>
      </c>
      <c r="H389" s="51">
        <f t="shared" ref="H389:H420" si="95">F389*G389/100</f>
        <v>109540.9</v>
      </c>
      <c r="I389" s="51">
        <f t="shared" si="94"/>
        <v>0</v>
      </c>
      <c r="J389" s="51">
        <f t="shared" si="82"/>
        <v>178.11528455284551</v>
      </c>
      <c r="K389" s="51">
        <f t="shared" ref="K389:K420" si="96">$J$11*$J$19-J389</f>
        <v>811.81540739438992</v>
      </c>
      <c r="L389" s="51">
        <f t="shared" ref="L389:L420" si="97">IF(K389&gt;0,$J$7*$J$8*(K389/$K$19),0)+$J$7*$J$9*(E389/$E$19)+$J$7*$J$10*(D389/$D$19)</f>
        <v>1121071.7055272812</v>
      </c>
      <c r="M389" s="51"/>
      <c r="N389" s="51">
        <f t="shared" si="92"/>
        <v>1121071.7055272812</v>
      </c>
      <c r="O389" s="34"/>
    </row>
    <row r="390" spans="1:15" s="32" customFormat="1" x14ac:dyDescent="0.25">
      <c r="A390" s="36"/>
      <c r="B390" s="52" t="s">
        <v>263</v>
      </c>
      <c r="C390" s="36">
        <v>4</v>
      </c>
      <c r="D390" s="56">
        <v>17.919</v>
      </c>
      <c r="E390" s="84">
        <v>1060</v>
      </c>
      <c r="F390" s="177">
        <v>267997.7</v>
      </c>
      <c r="G390" s="42">
        <v>100</v>
      </c>
      <c r="H390" s="51">
        <f t="shared" si="95"/>
        <v>267997.7</v>
      </c>
      <c r="I390" s="51">
        <f t="shared" si="94"/>
        <v>0</v>
      </c>
      <c r="J390" s="51">
        <f t="shared" si="82"/>
        <v>252.82801886792453</v>
      </c>
      <c r="K390" s="51">
        <f t="shared" si="96"/>
        <v>737.10267307931099</v>
      </c>
      <c r="L390" s="51">
        <f t="shared" si="97"/>
        <v>1093131.6448358051</v>
      </c>
      <c r="M390" s="51"/>
      <c r="N390" s="51">
        <f t="shared" si="92"/>
        <v>1093131.6448358051</v>
      </c>
      <c r="O390" s="34"/>
    </row>
    <row r="391" spans="1:15" s="32" customFormat="1" x14ac:dyDescent="0.25">
      <c r="A391" s="36"/>
      <c r="B391" s="52" t="s">
        <v>264</v>
      </c>
      <c r="C391" s="36">
        <v>4</v>
      </c>
      <c r="D391" s="56">
        <v>14.108099999999999</v>
      </c>
      <c r="E391" s="84">
        <v>646</v>
      </c>
      <c r="F391" s="177">
        <v>383903.6</v>
      </c>
      <c r="G391" s="42">
        <v>100</v>
      </c>
      <c r="H391" s="51">
        <f t="shared" si="95"/>
        <v>383903.6</v>
      </c>
      <c r="I391" s="51">
        <f t="shared" si="94"/>
        <v>0</v>
      </c>
      <c r="J391" s="51">
        <f t="shared" si="82"/>
        <v>594.27801857585132</v>
      </c>
      <c r="K391" s="51">
        <f t="shared" si="96"/>
        <v>395.65267337138414</v>
      </c>
      <c r="L391" s="51">
        <f t="shared" si="97"/>
        <v>613679.17860196379</v>
      </c>
      <c r="M391" s="51"/>
      <c r="N391" s="51">
        <f t="shared" si="92"/>
        <v>613679.17860196379</v>
      </c>
      <c r="O391" s="34"/>
    </row>
    <row r="392" spans="1:15" s="32" customFormat="1" x14ac:dyDescent="0.25">
      <c r="A392" s="36"/>
      <c r="B392" s="52" t="s">
        <v>265</v>
      </c>
      <c r="C392" s="36">
        <v>4</v>
      </c>
      <c r="D392" s="56">
        <v>33.1967</v>
      </c>
      <c r="E392" s="84">
        <v>1519</v>
      </c>
      <c r="F392" s="177">
        <v>583713.9</v>
      </c>
      <c r="G392" s="42">
        <v>100</v>
      </c>
      <c r="H392" s="51">
        <f t="shared" si="95"/>
        <v>583713.9</v>
      </c>
      <c r="I392" s="51">
        <f t="shared" si="94"/>
        <v>0</v>
      </c>
      <c r="J392" s="51">
        <f t="shared" si="82"/>
        <v>384.27511520737329</v>
      </c>
      <c r="K392" s="51">
        <f t="shared" si="96"/>
        <v>605.65557673986223</v>
      </c>
      <c r="L392" s="51">
        <f t="shared" si="97"/>
        <v>1053118.6287281965</v>
      </c>
      <c r="M392" s="51"/>
      <c r="N392" s="51">
        <f t="shared" si="92"/>
        <v>1053118.6287281965</v>
      </c>
      <c r="O392" s="34"/>
    </row>
    <row r="393" spans="1:15" s="32" customFormat="1" x14ac:dyDescent="0.25">
      <c r="A393" s="36"/>
      <c r="B393" s="52" t="s">
        <v>266</v>
      </c>
      <c r="C393" s="36">
        <v>4</v>
      </c>
      <c r="D393" s="56">
        <v>56.851199999999992</v>
      </c>
      <c r="E393" s="84">
        <v>4778</v>
      </c>
      <c r="F393" s="177">
        <v>1985171.9</v>
      </c>
      <c r="G393" s="42">
        <v>100</v>
      </c>
      <c r="H393" s="51">
        <f t="shared" si="95"/>
        <v>1985171.9</v>
      </c>
      <c r="I393" s="51">
        <f t="shared" si="94"/>
        <v>0</v>
      </c>
      <c r="J393" s="51">
        <f t="shared" si="82"/>
        <v>415.48177061532022</v>
      </c>
      <c r="K393" s="51">
        <f t="shared" si="96"/>
        <v>574.44892133191524</v>
      </c>
      <c r="L393" s="51">
        <f t="shared" si="97"/>
        <v>1537965.24291809</v>
      </c>
      <c r="M393" s="51"/>
      <c r="N393" s="51">
        <f t="shared" si="92"/>
        <v>1537965.24291809</v>
      </c>
      <c r="O393" s="34"/>
    </row>
    <row r="394" spans="1:15" s="32" customFormat="1" x14ac:dyDescent="0.25">
      <c r="A394" s="36"/>
      <c r="B394" s="52" t="s">
        <v>267</v>
      </c>
      <c r="C394" s="36">
        <v>4</v>
      </c>
      <c r="D394" s="56">
        <v>25.022300000000001</v>
      </c>
      <c r="E394" s="84">
        <v>1462</v>
      </c>
      <c r="F394" s="177">
        <v>1694928.2</v>
      </c>
      <c r="G394" s="42">
        <v>100</v>
      </c>
      <c r="H394" s="51">
        <f t="shared" si="95"/>
        <v>1694928.2</v>
      </c>
      <c r="I394" s="51">
        <f t="shared" si="94"/>
        <v>0</v>
      </c>
      <c r="J394" s="51">
        <f t="shared" si="82"/>
        <v>1159.3216142270862</v>
      </c>
      <c r="K394" s="51">
        <f t="shared" si="96"/>
        <v>-169.39092227985077</v>
      </c>
      <c r="L394" s="51">
        <f t="shared" si="97"/>
        <v>287759.37275058008</v>
      </c>
      <c r="M394" s="51"/>
      <c r="N394" s="51">
        <f t="shared" si="92"/>
        <v>287759.37275058008</v>
      </c>
      <c r="O394" s="34"/>
    </row>
    <row r="395" spans="1:15" s="32" customFormat="1" x14ac:dyDescent="0.25">
      <c r="A395" s="36"/>
      <c r="B395" s="52" t="s">
        <v>268</v>
      </c>
      <c r="C395" s="36">
        <v>4</v>
      </c>
      <c r="D395" s="56">
        <v>28.352600000000002</v>
      </c>
      <c r="E395" s="84">
        <v>1590</v>
      </c>
      <c r="F395" s="177">
        <v>412073.4</v>
      </c>
      <c r="G395" s="42">
        <v>100</v>
      </c>
      <c r="H395" s="51">
        <f t="shared" si="95"/>
        <v>412073.4</v>
      </c>
      <c r="I395" s="51">
        <f t="shared" si="94"/>
        <v>0</v>
      </c>
      <c r="J395" s="51">
        <f t="shared" si="82"/>
        <v>259.16566037735851</v>
      </c>
      <c r="K395" s="51">
        <f t="shared" si="96"/>
        <v>730.76503156987701</v>
      </c>
      <c r="L395" s="51">
        <f t="shared" si="97"/>
        <v>1194890.2917448001</v>
      </c>
      <c r="M395" s="51"/>
      <c r="N395" s="51">
        <f t="shared" si="92"/>
        <v>1194890.2917448001</v>
      </c>
      <c r="O395" s="34"/>
    </row>
    <row r="396" spans="1:15" s="32" customFormat="1" x14ac:dyDescent="0.25">
      <c r="A396" s="36"/>
      <c r="B396" s="52" t="s">
        <v>269</v>
      </c>
      <c r="C396" s="36">
        <v>4</v>
      </c>
      <c r="D396" s="56">
        <v>36.885599999999997</v>
      </c>
      <c r="E396" s="84">
        <v>1182</v>
      </c>
      <c r="F396" s="177">
        <v>359779.6</v>
      </c>
      <c r="G396" s="42">
        <v>100</v>
      </c>
      <c r="H396" s="51">
        <f t="shared" si="95"/>
        <v>359779.6</v>
      </c>
      <c r="I396" s="51">
        <f t="shared" si="94"/>
        <v>0</v>
      </c>
      <c r="J396" s="51">
        <f t="shared" si="82"/>
        <v>304.3820642978003</v>
      </c>
      <c r="K396" s="51">
        <f t="shared" si="96"/>
        <v>685.54862764943516</v>
      </c>
      <c r="L396" s="51">
        <f t="shared" si="97"/>
        <v>1117815.7714241128</v>
      </c>
      <c r="M396" s="51"/>
      <c r="N396" s="51">
        <f t="shared" si="92"/>
        <v>1117815.7714241128</v>
      </c>
      <c r="O396" s="34"/>
    </row>
    <row r="397" spans="1:15" s="32" customFormat="1" x14ac:dyDescent="0.25">
      <c r="A397" s="36"/>
      <c r="B397" s="52" t="s">
        <v>270</v>
      </c>
      <c r="C397" s="36">
        <v>4</v>
      </c>
      <c r="D397" s="56">
        <v>19.1204</v>
      </c>
      <c r="E397" s="84">
        <v>1040</v>
      </c>
      <c r="F397" s="177">
        <v>256376.9</v>
      </c>
      <c r="G397" s="42">
        <v>100</v>
      </c>
      <c r="H397" s="51">
        <f t="shared" si="95"/>
        <v>256376.9</v>
      </c>
      <c r="I397" s="51">
        <f t="shared" si="94"/>
        <v>0</v>
      </c>
      <c r="J397" s="51">
        <f t="shared" si="82"/>
        <v>246.51624999999999</v>
      </c>
      <c r="K397" s="51">
        <f t="shared" si="96"/>
        <v>743.41444194723545</v>
      </c>
      <c r="L397" s="51">
        <f t="shared" si="97"/>
        <v>1102500.7451640773</v>
      </c>
      <c r="M397" s="51"/>
      <c r="N397" s="51">
        <f t="shared" si="92"/>
        <v>1102500.7451640773</v>
      </c>
      <c r="O397" s="34"/>
    </row>
    <row r="398" spans="1:15" s="32" customFormat="1" x14ac:dyDescent="0.25">
      <c r="A398" s="36"/>
      <c r="B398" s="52" t="s">
        <v>271</v>
      </c>
      <c r="C398" s="36">
        <v>4</v>
      </c>
      <c r="D398" s="56">
        <v>7.6936999999999998</v>
      </c>
      <c r="E398" s="84">
        <v>522</v>
      </c>
      <c r="F398" s="177">
        <v>170027.2</v>
      </c>
      <c r="G398" s="42">
        <v>100</v>
      </c>
      <c r="H398" s="51">
        <f t="shared" si="95"/>
        <v>170027.2</v>
      </c>
      <c r="I398" s="51">
        <f t="shared" si="94"/>
        <v>0</v>
      </c>
      <c r="J398" s="51">
        <f t="shared" si="82"/>
        <v>325.72260536398471</v>
      </c>
      <c r="K398" s="51">
        <f t="shared" si="96"/>
        <v>664.20808658325075</v>
      </c>
      <c r="L398" s="51">
        <f t="shared" si="97"/>
        <v>895913.92525096354</v>
      </c>
      <c r="M398" s="51"/>
      <c r="N398" s="51">
        <f t="shared" si="92"/>
        <v>895913.92525096354</v>
      </c>
      <c r="O398" s="34"/>
    </row>
    <row r="399" spans="1:15" s="32" customFormat="1" x14ac:dyDescent="0.25">
      <c r="A399" s="36"/>
      <c r="B399" s="52" t="s">
        <v>272</v>
      </c>
      <c r="C399" s="36">
        <v>4</v>
      </c>
      <c r="D399" s="56">
        <v>27.951700000000002</v>
      </c>
      <c r="E399" s="84">
        <v>1119</v>
      </c>
      <c r="F399" s="177">
        <v>343381.9</v>
      </c>
      <c r="G399" s="42">
        <v>100</v>
      </c>
      <c r="H399" s="51">
        <f t="shared" si="95"/>
        <v>343381.9</v>
      </c>
      <c r="I399" s="51">
        <f t="shared" si="94"/>
        <v>0</v>
      </c>
      <c r="J399" s="51">
        <f t="shared" si="82"/>
        <v>306.86496872207329</v>
      </c>
      <c r="K399" s="51">
        <f t="shared" si="96"/>
        <v>683.06572322516217</v>
      </c>
      <c r="L399" s="51">
        <f t="shared" si="97"/>
        <v>1073301.794260856</v>
      </c>
      <c r="M399" s="51"/>
      <c r="N399" s="51">
        <f t="shared" si="92"/>
        <v>1073301.794260856</v>
      </c>
      <c r="O399" s="34"/>
    </row>
    <row r="400" spans="1:15" s="32" customFormat="1" x14ac:dyDescent="0.25">
      <c r="A400" s="36"/>
      <c r="B400" s="52" t="s">
        <v>273</v>
      </c>
      <c r="C400" s="36">
        <v>4</v>
      </c>
      <c r="D400" s="56">
        <v>31.550799999999999</v>
      </c>
      <c r="E400" s="84">
        <v>1835</v>
      </c>
      <c r="F400" s="177">
        <v>533789.69999999995</v>
      </c>
      <c r="G400" s="42">
        <v>100</v>
      </c>
      <c r="H400" s="51">
        <f t="shared" si="95"/>
        <v>533789.69999999995</v>
      </c>
      <c r="I400" s="51">
        <f t="shared" si="94"/>
        <v>0</v>
      </c>
      <c r="J400" s="51">
        <f t="shared" si="82"/>
        <v>290.8935694822888</v>
      </c>
      <c r="K400" s="51">
        <f t="shared" si="96"/>
        <v>699.03712246494661</v>
      </c>
      <c r="L400" s="51">
        <f t="shared" si="97"/>
        <v>1201314.8344671731</v>
      </c>
      <c r="M400" s="51"/>
      <c r="N400" s="51">
        <f t="shared" si="92"/>
        <v>1201314.8344671731</v>
      </c>
      <c r="O400" s="34"/>
    </row>
    <row r="401" spans="1:15" s="32" customFormat="1" x14ac:dyDescent="0.25">
      <c r="A401" s="36"/>
      <c r="B401" s="52" t="s">
        <v>274</v>
      </c>
      <c r="C401" s="36">
        <v>4</v>
      </c>
      <c r="D401" s="56">
        <v>44.9495</v>
      </c>
      <c r="E401" s="84">
        <v>8643</v>
      </c>
      <c r="F401" s="177">
        <v>11056005</v>
      </c>
      <c r="G401" s="42">
        <v>100</v>
      </c>
      <c r="H401" s="51">
        <f t="shared" si="95"/>
        <v>11056005</v>
      </c>
      <c r="I401" s="51">
        <f t="shared" si="94"/>
        <v>0</v>
      </c>
      <c r="J401" s="51">
        <f t="shared" si="82"/>
        <v>1279.1860465116279</v>
      </c>
      <c r="K401" s="51">
        <f t="shared" si="96"/>
        <v>-289.25535456439241</v>
      </c>
      <c r="L401" s="51">
        <f t="shared" si="97"/>
        <v>1319289.3413468031</v>
      </c>
      <c r="M401" s="51"/>
      <c r="N401" s="51">
        <f t="shared" si="92"/>
        <v>1319289.3413468031</v>
      </c>
      <c r="O401" s="34"/>
    </row>
    <row r="402" spans="1:15" s="32" customFormat="1" x14ac:dyDescent="0.25">
      <c r="A402" s="36"/>
      <c r="B402" s="52" t="s">
        <v>881</v>
      </c>
      <c r="C402" s="36">
        <v>3</v>
      </c>
      <c r="D402" s="56">
        <v>63.640900000000002</v>
      </c>
      <c r="E402" s="84">
        <v>19591</v>
      </c>
      <c r="F402" s="177">
        <v>39261594.299999997</v>
      </c>
      <c r="G402" s="42">
        <v>50</v>
      </c>
      <c r="H402" s="51">
        <f t="shared" si="95"/>
        <v>19630797.149999999</v>
      </c>
      <c r="I402" s="51">
        <f t="shared" si="94"/>
        <v>19630797.149999999</v>
      </c>
      <c r="J402" s="51">
        <f t="shared" si="82"/>
        <v>2004.0627992445509</v>
      </c>
      <c r="K402" s="51">
        <f t="shared" si="96"/>
        <v>-1014.1321072973154</v>
      </c>
      <c r="L402" s="51">
        <f t="shared" si="97"/>
        <v>2848590.0056566726</v>
      </c>
      <c r="M402" s="51"/>
      <c r="N402" s="51">
        <f t="shared" si="92"/>
        <v>2848590.0056566726</v>
      </c>
      <c r="O402" s="34"/>
    </row>
    <row r="403" spans="1:15" s="32" customFormat="1" x14ac:dyDescent="0.25">
      <c r="A403" s="36"/>
      <c r="B403" s="52" t="s">
        <v>275</v>
      </c>
      <c r="C403" s="36">
        <v>4</v>
      </c>
      <c r="D403" s="56">
        <v>31.273899999999998</v>
      </c>
      <c r="E403" s="84">
        <v>2577</v>
      </c>
      <c r="F403" s="177">
        <v>802253.8</v>
      </c>
      <c r="G403" s="42">
        <v>100</v>
      </c>
      <c r="H403" s="51">
        <f t="shared" si="95"/>
        <v>802253.8</v>
      </c>
      <c r="I403" s="51">
        <f t="shared" si="94"/>
        <v>0</v>
      </c>
      <c r="J403" s="51">
        <f t="shared" si="82"/>
        <v>311.3130772215755</v>
      </c>
      <c r="K403" s="51">
        <f t="shared" si="96"/>
        <v>678.61761472565991</v>
      </c>
      <c r="L403" s="51">
        <f t="shared" si="97"/>
        <v>1274712.8492312718</v>
      </c>
      <c r="M403" s="51"/>
      <c r="N403" s="51">
        <f t="shared" si="92"/>
        <v>1274712.8492312718</v>
      </c>
      <c r="O403" s="34"/>
    </row>
    <row r="404" spans="1:15" s="32" customFormat="1" x14ac:dyDescent="0.25">
      <c r="A404" s="36"/>
      <c r="B404" s="52" t="s">
        <v>780</v>
      </c>
      <c r="C404" s="36">
        <v>4</v>
      </c>
      <c r="D404" s="56">
        <v>21.880900000000004</v>
      </c>
      <c r="E404" s="84">
        <v>1248</v>
      </c>
      <c r="F404" s="177">
        <v>371463.5</v>
      </c>
      <c r="G404" s="42">
        <v>100</v>
      </c>
      <c r="H404" s="51">
        <f t="shared" si="95"/>
        <v>371463.5</v>
      </c>
      <c r="I404" s="51">
        <f t="shared" si="94"/>
        <v>0</v>
      </c>
      <c r="J404" s="51">
        <f t="shared" si="82"/>
        <v>297.64703525641028</v>
      </c>
      <c r="K404" s="51">
        <f t="shared" si="96"/>
        <v>692.28365669082518</v>
      </c>
      <c r="L404" s="51">
        <f t="shared" si="97"/>
        <v>1079063.4284744447</v>
      </c>
      <c r="M404" s="51"/>
      <c r="N404" s="51">
        <f t="shared" si="92"/>
        <v>1079063.4284744447</v>
      </c>
      <c r="O404" s="34"/>
    </row>
    <row r="405" spans="1:15" s="32" customFormat="1" x14ac:dyDescent="0.25">
      <c r="A405" s="36"/>
      <c r="B405" s="52" t="s">
        <v>276</v>
      </c>
      <c r="C405" s="36">
        <v>4</v>
      </c>
      <c r="D405" s="56">
        <v>30.774899999999995</v>
      </c>
      <c r="E405" s="84">
        <v>956</v>
      </c>
      <c r="F405" s="177">
        <v>587759.80000000005</v>
      </c>
      <c r="G405" s="42">
        <v>100</v>
      </c>
      <c r="H405" s="51">
        <f t="shared" si="95"/>
        <v>587759.80000000005</v>
      </c>
      <c r="I405" s="51">
        <f t="shared" si="94"/>
        <v>0</v>
      </c>
      <c r="J405" s="51">
        <f t="shared" si="82"/>
        <v>614.81150627615068</v>
      </c>
      <c r="K405" s="51">
        <f t="shared" si="96"/>
        <v>375.11918567108478</v>
      </c>
      <c r="L405" s="51">
        <f t="shared" si="97"/>
        <v>692164.10298878711</v>
      </c>
      <c r="M405" s="51"/>
      <c r="N405" s="51">
        <f t="shared" si="92"/>
        <v>692164.10298878711</v>
      </c>
      <c r="O405" s="34"/>
    </row>
    <row r="406" spans="1:15" s="32" customFormat="1" x14ac:dyDescent="0.25">
      <c r="A406" s="36"/>
      <c r="B406" s="52" t="s">
        <v>277</v>
      </c>
      <c r="C406" s="36">
        <v>4</v>
      </c>
      <c r="D406" s="56">
        <v>29.421599999999998</v>
      </c>
      <c r="E406" s="84">
        <v>3041</v>
      </c>
      <c r="F406" s="177">
        <v>672748.2</v>
      </c>
      <c r="G406" s="42">
        <v>100</v>
      </c>
      <c r="H406" s="51">
        <f t="shared" si="95"/>
        <v>672748.2</v>
      </c>
      <c r="I406" s="51">
        <f t="shared" si="94"/>
        <v>0</v>
      </c>
      <c r="J406" s="51">
        <f t="shared" ref="J406:J469" si="98">F406/E406</f>
        <v>221.22597829661294</v>
      </c>
      <c r="K406" s="51">
        <f t="shared" si="96"/>
        <v>768.70471365062258</v>
      </c>
      <c r="L406" s="51">
        <f t="shared" si="97"/>
        <v>1437923.4776373464</v>
      </c>
      <c r="M406" s="51"/>
      <c r="N406" s="51">
        <f t="shared" si="92"/>
        <v>1437923.4776373464</v>
      </c>
      <c r="O406" s="34"/>
    </row>
    <row r="407" spans="1:15" s="32" customFormat="1" x14ac:dyDescent="0.25">
      <c r="A407" s="36"/>
      <c r="B407" s="52" t="s">
        <v>781</v>
      </c>
      <c r="C407" s="36">
        <v>4</v>
      </c>
      <c r="D407" s="56">
        <v>13.160600000000001</v>
      </c>
      <c r="E407" s="84">
        <v>985</v>
      </c>
      <c r="F407" s="177">
        <v>230576.6</v>
      </c>
      <c r="G407" s="42">
        <v>100</v>
      </c>
      <c r="H407" s="51">
        <f t="shared" si="95"/>
        <v>230576.6</v>
      </c>
      <c r="I407" s="51">
        <f t="shared" si="94"/>
        <v>0</v>
      </c>
      <c r="J407" s="51">
        <f t="shared" si="98"/>
        <v>234.0879187817259</v>
      </c>
      <c r="K407" s="51">
        <f t="shared" si="96"/>
        <v>755.84277316550958</v>
      </c>
      <c r="L407" s="51">
        <f t="shared" si="97"/>
        <v>1087992.396640918</v>
      </c>
      <c r="M407" s="51"/>
      <c r="N407" s="51">
        <f t="shared" si="92"/>
        <v>1087992.396640918</v>
      </c>
      <c r="O407" s="34"/>
    </row>
    <row r="408" spans="1:15" s="32" customFormat="1" x14ac:dyDescent="0.25">
      <c r="A408" s="36"/>
      <c r="B408" s="52" t="s">
        <v>782</v>
      </c>
      <c r="C408" s="36">
        <v>4</v>
      </c>
      <c r="D408" s="56">
        <v>31.3569</v>
      </c>
      <c r="E408" s="84">
        <v>1448</v>
      </c>
      <c r="F408" s="177">
        <v>453237.9</v>
      </c>
      <c r="G408" s="42">
        <v>100</v>
      </c>
      <c r="H408" s="51">
        <f t="shared" si="95"/>
        <v>453237.9</v>
      </c>
      <c r="I408" s="51">
        <f t="shared" si="94"/>
        <v>0</v>
      </c>
      <c r="J408" s="51">
        <f t="shared" si="98"/>
        <v>313.00959944751384</v>
      </c>
      <c r="K408" s="51">
        <f t="shared" si="96"/>
        <v>676.92109249972168</v>
      </c>
      <c r="L408" s="51">
        <f t="shared" si="97"/>
        <v>1122423.6135302535</v>
      </c>
      <c r="M408" s="51"/>
      <c r="N408" s="51">
        <f t="shared" si="92"/>
        <v>1122423.6135302535</v>
      </c>
      <c r="O408" s="34"/>
    </row>
    <row r="409" spans="1:15" s="32" customFormat="1" x14ac:dyDescent="0.25">
      <c r="A409" s="36"/>
      <c r="B409" s="52" t="s">
        <v>278</v>
      </c>
      <c r="C409" s="36">
        <v>4</v>
      </c>
      <c r="D409" s="56">
        <v>29.774799999999999</v>
      </c>
      <c r="E409" s="84">
        <v>1693</v>
      </c>
      <c r="F409" s="177">
        <v>482189.2</v>
      </c>
      <c r="G409" s="42">
        <v>100</v>
      </c>
      <c r="H409" s="51">
        <f t="shared" si="95"/>
        <v>482189.2</v>
      </c>
      <c r="I409" s="51">
        <f t="shared" si="94"/>
        <v>0</v>
      </c>
      <c r="J409" s="51">
        <f t="shared" si="98"/>
        <v>284.81346721795632</v>
      </c>
      <c r="K409" s="51">
        <f t="shared" si="96"/>
        <v>705.11722472927909</v>
      </c>
      <c r="L409" s="51">
        <f t="shared" si="97"/>
        <v>1183094.8572641839</v>
      </c>
      <c r="M409" s="51"/>
      <c r="N409" s="51">
        <f t="shared" si="92"/>
        <v>1183094.8572641839</v>
      </c>
      <c r="O409" s="34"/>
    </row>
    <row r="410" spans="1:15" s="32" customFormat="1" x14ac:dyDescent="0.25">
      <c r="A410" s="36"/>
      <c r="B410" s="52" t="s">
        <v>279</v>
      </c>
      <c r="C410" s="36">
        <v>4</v>
      </c>
      <c r="D410" s="56">
        <v>17.8398</v>
      </c>
      <c r="E410" s="84">
        <v>1229</v>
      </c>
      <c r="F410" s="177">
        <v>300528.5</v>
      </c>
      <c r="G410" s="42">
        <v>100</v>
      </c>
      <c r="H410" s="51">
        <f t="shared" si="95"/>
        <v>300528.5</v>
      </c>
      <c r="I410" s="51">
        <f t="shared" si="94"/>
        <v>0</v>
      </c>
      <c r="J410" s="51">
        <f t="shared" si="98"/>
        <v>244.53091944670464</v>
      </c>
      <c r="K410" s="51">
        <f t="shared" si="96"/>
        <v>745.39977250053084</v>
      </c>
      <c r="L410" s="51">
        <f t="shared" si="97"/>
        <v>1125340.6961019994</v>
      </c>
      <c r="M410" s="51"/>
      <c r="N410" s="51">
        <f t="shared" si="92"/>
        <v>1125340.6961019994</v>
      </c>
      <c r="O410" s="34"/>
    </row>
    <row r="411" spans="1:15" s="32" customFormat="1" x14ac:dyDescent="0.25">
      <c r="A411" s="36"/>
      <c r="B411" s="52" t="s">
        <v>280</v>
      </c>
      <c r="C411" s="36">
        <v>4</v>
      </c>
      <c r="D411" s="56">
        <v>43.423200000000001</v>
      </c>
      <c r="E411" s="84">
        <v>2125</v>
      </c>
      <c r="F411" s="177">
        <v>3207641.2</v>
      </c>
      <c r="G411" s="42">
        <v>100</v>
      </c>
      <c r="H411" s="51">
        <f t="shared" si="95"/>
        <v>3207641.2</v>
      </c>
      <c r="I411" s="51">
        <f t="shared" si="94"/>
        <v>0</v>
      </c>
      <c r="J411" s="51">
        <f t="shared" si="98"/>
        <v>1509.478211764706</v>
      </c>
      <c r="K411" s="51">
        <f t="shared" si="96"/>
        <v>-519.54751981747052</v>
      </c>
      <c r="L411" s="51">
        <f t="shared" si="97"/>
        <v>444412.28748195141</v>
      </c>
      <c r="M411" s="51"/>
      <c r="N411" s="51">
        <f t="shared" si="92"/>
        <v>444412.28748195141</v>
      </c>
      <c r="O411" s="34"/>
    </row>
    <row r="412" spans="1:15" s="32" customFormat="1" x14ac:dyDescent="0.25">
      <c r="A412" s="36"/>
      <c r="B412" s="52" t="s">
        <v>281</v>
      </c>
      <c r="C412" s="36">
        <v>4</v>
      </c>
      <c r="D412" s="56">
        <v>23.677600000000002</v>
      </c>
      <c r="E412" s="84">
        <v>1176</v>
      </c>
      <c r="F412" s="177">
        <v>282101.5</v>
      </c>
      <c r="G412" s="42">
        <v>100</v>
      </c>
      <c r="H412" s="51">
        <f t="shared" si="95"/>
        <v>282101.5</v>
      </c>
      <c r="I412" s="51">
        <f t="shared" si="94"/>
        <v>0</v>
      </c>
      <c r="J412" s="51">
        <f t="shared" si="98"/>
        <v>239.88222789115648</v>
      </c>
      <c r="K412" s="51">
        <f t="shared" si="96"/>
        <v>750.04846405607896</v>
      </c>
      <c r="L412" s="51">
        <f t="shared" si="97"/>
        <v>1145505.0955830927</v>
      </c>
      <c r="M412" s="51"/>
      <c r="N412" s="51">
        <f t="shared" si="92"/>
        <v>1145505.0955830927</v>
      </c>
      <c r="O412" s="34"/>
    </row>
    <row r="413" spans="1:15" s="32" customFormat="1" x14ac:dyDescent="0.25">
      <c r="A413" s="36"/>
      <c r="B413" s="52" t="s">
        <v>783</v>
      </c>
      <c r="C413" s="36">
        <v>4</v>
      </c>
      <c r="D413" s="56">
        <v>35.131500000000003</v>
      </c>
      <c r="E413" s="84">
        <v>2015</v>
      </c>
      <c r="F413" s="177">
        <v>443016.1</v>
      </c>
      <c r="G413" s="42">
        <v>100</v>
      </c>
      <c r="H413" s="51">
        <f t="shared" si="95"/>
        <v>443016.1</v>
      </c>
      <c r="I413" s="51">
        <f t="shared" si="94"/>
        <v>0</v>
      </c>
      <c r="J413" s="51">
        <f t="shared" si="98"/>
        <v>219.85910669975186</v>
      </c>
      <c r="K413" s="51">
        <f t="shared" si="96"/>
        <v>770.07158524748365</v>
      </c>
      <c r="L413" s="51">
        <f t="shared" si="97"/>
        <v>1323916.0615844706</v>
      </c>
      <c r="M413" s="51"/>
      <c r="N413" s="51">
        <f t="shared" si="92"/>
        <v>1323916.0615844706</v>
      </c>
      <c r="O413" s="34"/>
    </row>
    <row r="414" spans="1:15" s="32" customFormat="1" x14ac:dyDescent="0.25">
      <c r="A414" s="36"/>
      <c r="B414" s="52" t="s">
        <v>282</v>
      </c>
      <c r="C414" s="36">
        <v>4</v>
      </c>
      <c r="D414" s="56">
        <v>21.135199999999998</v>
      </c>
      <c r="E414" s="84">
        <v>1198</v>
      </c>
      <c r="F414" s="177">
        <v>489524.7</v>
      </c>
      <c r="G414" s="42">
        <v>100</v>
      </c>
      <c r="H414" s="51">
        <f t="shared" si="95"/>
        <v>489524.7</v>
      </c>
      <c r="I414" s="51">
        <f t="shared" si="94"/>
        <v>0</v>
      </c>
      <c r="J414" s="51">
        <f t="shared" si="98"/>
        <v>408.61828046744574</v>
      </c>
      <c r="K414" s="51">
        <f t="shared" si="96"/>
        <v>581.31241147978972</v>
      </c>
      <c r="L414" s="51">
        <f t="shared" si="97"/>
        <v>936344.31522354728</v>
      </c>
      <c r="M414" s="51"/>
      <c r="N414" s="51">
        <f t="shared" si="92"/>
        <v>936344.31522354728</v>
      </c>
      <c r="O414" s="34"/>
    </row>
    <row r="415" spans="1:15" s="32" customFormat="1" x14ac:dyDescent="0.25">
      <c r="A415" s="36"/>
      <c r="B415" s="52" t="s">
        <v>784</v>
      </c>
      <c r="C415" s="36">
        <v>4</v>
      </c>
      <c r="D415" s="56">
        <v>33.507600000000004</v>
      </c>
      <c r="E415" s="84">
        <v>1840</v>
      </c>
      <c r="F415" s="177">
        <v>587545.5</v>
      </c>
      <c r="G415" s="42">
        <v>100</v>
      </c>
      <c r="H415" s="51">
        <f t="shared" si="95"/>
        <v>587545.5</v>
      </c>
      <c r="I415" s="51">
        <f t="shared" si="94"/>
        <v>0</v>
      </c>
      <c r="J415" s="51">
        <f t="shared" si="98"/>
        <v>319.31820652173911</v>
      </c>
      <c r="K415" s="51">
        <f t="shared" si="96"/>
        <v>670.61248542549629</v>
      </c>
      <c r="L415" s="51">
        <f t="shared" si="97"/>
        <v>1175097.7662461712</v>
      </c>
      <c r="M415" s="51"/>
      <c r="N415" s="51">
        <f t="shared" si="92"/>
        <v>1175097.7662461712</v>
      </c>
      <c r="O415" s="34"/>
    </row>
    <row r="416" spans="1:15" s="32" customFormat="1" x14ac:dyDescent="0.25">
      <c r="A416" s="36"/>
      <c r="B416" s="52" t="s">
        <v>283</v>
      </c>
      <c r="C416" s="36">
        <v>4</v>
      </c>
      <c r="D416" s="56">
        <v>26.096699999999998</v>
      </c>
      <c r="E416" s="84">
        <v>1267</v>
      </c>
      <c r="F416" s="177">
        <v>474349.5</v>
      </c>
      <c r="G416" s="42">
        <v>100</v>
      </c>
      <c r="H416" s="51">
        <f t="shared" si="95"/>
        <v>474349.5</v>
      </c>
      <c r="I416" s="51">
        <f t="shared" si="94"/>
        <v>0</v>
      </c>
      <c r="J416" s="51">
        <f t="shared" si="98"/>
        <v>374.38792423046567</v>
      </c>
      <c r="K416" s="51">
        <f t="shared" si="96"/>
        <v>615.54276771676973</v>
      </c>
      <c r="L416" s="51">
        <f t="shared" si="97"/>
        <v>1005058.6438674936</v>
      </c>
      <c r="M416" s="51"/>
      <c r="N416" s="51">
        <f t="shared" si="92"/>
        <v>1005058.6438674936</v>
      </c>
      <c r="O416" s="34"/>
    </row>
    <row r="417" spans="1:15" s="32" customFormat="1" x14ac:dyDescent="0.25">
      <c r="A417" s="36"/>
      <c r="B417" s="52" t="s">
        <v>230</v>
      </c>
      <c r="C417" s="36">
        <v>4</v>
      </c>
      <c r="D417" s="55">
        <v>24.5121</v>
      </c>
      <c r="E417" s="84">
        <v>1957</v>
      </c>
      <c r="F417" s="177">
        <v>358128.5</v>
      </c>
      <c r="G417" s="42">
        <v>100</v>
      </c>
      <c r="H417" s="51">
        <f t="shared" si="95"/>
        <v>358128.5</v>
      </c>
      <c r="I417" s="51">
        <f t="shared" si="94"/>
        <v>0</v>
      </c>
      <c r="J417" s="51">
        <f t="shared" si="98"/>
        <v>182.99872253449158</v>
      </c>
      <c r="K417" s="51">
        <f t="shared" si="96"/>
        <v>806.93196941274391</v>
      </c>
      <c r="L417" s="51">
        <f t="shared" si="97"/>
        <v>1321073.035277369</v>
      </c>
      <c r="M417" s="51"/>
      <c r="N417" s="51">
        <f t="shared" si="92"/>
        <v>1321073.035277369</v>
      </c>
      <c r="O417" s="34"/>
    </row>
    <row r="418" spans="1:15" s="32" customFormat="1" x14ac:dyDescent="0.25">
      <c r="A418" s="36"/>
      <c r="B418" s="52" t="s">
        <v>284</v>
      </c>
      <c r="C418" s="36">
        <v>4</v>
      </c>
      <c r="D418" s="56">
        <v>32.277900000000002</v>
      </c>
      <c r="E418" s="84">
        <v>2838</v>
      </c>
      <c r="F418" s="177">
        <v>608997.5</v>
      </c>
      <c r="G418" s="42">
        <v>100</v>
      </c>
      <c r="H418" s="51">
        <f t="shared" si="95"/>
        <v>608997.5</v>
      </c>
      <c r="I418" s="51">
        <f t="shared" si="94"/>
        <v>0</v>
      </c>
      <c r="J418" s="51">
        <f t="shared" si="98"/>
        <v>214.5868569415081</v>
      </c>
      <c r="K418" s="51">
        <f t="shared" si="96"/>
        <v>775.34383500572733</v>
      </c>
      <c r="L418" s="51">
        <f t="shared" si="97"/>
        <v>1429418.5440222505</v>
      </c>
      <c r="M418" s="51"/>
      <c r="N418" s="51">
        <f t="shared" si="92"/>
        <v>1429418.5440222505</v>
      </c>
      <c r="O418" s="34"/>
    </row>
    <row r="419" spans="1:15" s="32" customFormat="1" x14ac:dyDescent="0.25">
      <c r="A419" s="36"/>
      <c r="B419" s="52" t="s">
        <v>285</v>
      </c>
      <c r="C419" s="36">
        <v>4</v>
      </c>
      <c r="D419" s="56">
        <v>17.488699999999998</v>
      </c>
      <c r="E419" s="84">
        <v>1324</v>
      </c>
      <c r="F419" s="177">
        <v>362880.2</v>
      </c>
      <c r="G419" s="42">
        <v>100</v>
      </c>
      <c r="H419" s="51">
        <f t="shared" si="95"/>
        <v>362880.2</v>
      </c>
      <c r="I419" s="51">
        <f t="shared" si="94"/>
        <v>0</v>
      </c>
      <c r="J419" s="51">
        <f t="shared" si="98"/>
        <v>274.07870090634441</v>
      </c>
      <c r="K419" s="51">
        <f t="shared" si="96"/>
        <v>715.85199104089111</v>
      </c>
      <c r="L419" s="51">
        <f t="shared" si="97"/>
        <v>1101218.1278333138</v>
      </c>
      <c r="M419" s="51"/>
      <c r="N419" s="51">
        <f t="shared" si="92"/>
        <v>1101218.1278333138</v>
      </c>
      <c r="O419" s="34"/>
    </row>
    <row r="420" spans="1:15" s="32" customFormat="1" x14ac:dyDescent="0.25">
      <c r="A420" s="36"/>
      <c r="B420" s="52" t="s">
        <v>286</v>
      </c>
      <c r="C420" s="36">
        <v>4</v>
      </c>
      <c r="D420" s="56">
        <v>45.682399999999994</v>
      </c>
      <c r="E420" s="84">
        <v>2090</v>
      </c>
      <c r="F420" s="177">
        <v>651674.4</v>
      </c>
      <c r="G420" s="42">
        <v>100</v>
      </c>
      <c r="H420" s="51">
        <f t="shared" si="95"/>
        <v>651674.4</v>
      </c>
      <c r="I420" s="51">
        <f t="shared" si="94"/>
        <v>0</v>
      </c>
      <c r="J420" s="51">
        <f t="shared" si="98"/>
        <v>311.80593301435408</v>
      </c>
      <c r="K420" s="51">
        <f t="shared" si="96"/>
        <v>678.12475893288138</v>
      </c>
      <c r="L420" s="51">
        <f t="shared" si="97"/>
        <v>1262608.5965555329</v>
      </c>
      <c r="M420" s="51"/>
      <c r="N420" s="51">
        <f t="shared" si="92"/>
        <v>1262608.5965555329</v>
      </c>
      <c r="O420" s="34"/>
    </row>
    <row r="421" spans="1:15" s="32" customFormat="1" x14ac:dyDescent="0.25">
      <c r="A421" s="36"/>
      <c r="B421" s="52"/>
      <c r="C421" s="36"/>
      <c r="D421" s="56">
        <v>0</v>
      </c>
      <c r="E421" s="86"/>
      <c r="F421" s="43"/>
      <c r="G421" s="42"/>
      <c r="H421" s="43"/>
      <c r="I421" s="33"/>
      <c r="J421" s="33"/>
      <c r="K421" s="51"/>
      <c r="L421" s="51"/>
      <c r="M421" s="51"/>
      <c r="N421" s="51"/>
      <c r="O421" s="34"/>
    </row>
    <row r="422" spans="1:15" s="32" customFormat="1" x14ac:dyDescent="0.25">
      <c r="A422" s="31" t="s">
        <v>287</v>
      </c>
      <c r="B422" s="44" t="s">
        <v>2</v>
      </c>
      <c r="C422" s="45"/>
      <c r="D422" s="3">
        <v>1072.5956999999999</v>
      </c>
      <c r="E422" s="87">
        <f>E423</f>
        <v>82896</v>
      </c>
      <c r="F422" s="38">
        <f t="shared" ref="F422" si="99">F424</f>
        <v>0</v>
      </c>
      <c r="G422" s="38"/>
      <c r="H422" s="38">
        <f>H424</f>
        <v>7460452.0999999996</v>
      </c>
      <c r="I422" s="38">
        <f>I424</f>
        <v>-7460452.0999999996</v>
      </c>
      <c r="J422" s="38"/>
      <c r="K422" s="51"/>
      <c r="L422" s="51"/>
      <c r="M422" s="47">
        <f>M424</f>
        <v>48588328.534096375</v>
      </c>
      <c r="N422" s="38">
        <f t="shared" si="92"/>
        <v>48588328.534096375</v>
      </c>
      <c r="O422" s="34"/>
    </row>
    <row r="423" spans="1:15" s="32" customFormat="1" x14ac:dyDescent="0.25">
      <c r="A423" s="31" t="s">
        <v>287</v>
      </c>
      <c r="B423" s="44" t="s">
        <v>3</v>
      </c>
      <c r="C423" s="45"/>
      <c r="D423" s="3">
        <v>1072.5956999999999</v>
      </c>
      <c r="E423" s="87">
        <f>SUM(E425:E457)</f>
        <v>82896</v>
      </c>
      <c r="F423" s="38">
        <f t="shared" ref="F423" si="100">SUM(F425:F457)</f>
        <v>53056726.5</v>
      </c>
      <c r="G423" s="38"/>
      <c r="H423" s="38">
        <f>SUM(H425:H457)</f>
        <v>38135822.300000004</v>
      </c>
      <c r="I423" s="38">
        <f>SUM(I425:I457)</f>
        <v>14920904.199999999</v>
      </c>
      <c r="J423" s="38"/>
      <c r="K423" s="51"/>
      <c r="L423" s="38">
        <f>SUM(L425:L457)</f>
        <v>40249236.105479553</v>
      </c>
      <c r="M423" s="51"/>
      <c r="N423" s="38">
        <f t="shared" si="92"/>
        <v>40249236.105479553</v>
      </c>
      <c r="O423" s="34"/>
    </row>
    <row r="424" spans="1:15" s="32" customFormat="1" x14ac:dyDescent="0.25">
      <c r="A424" s="36"/>
      <c r="B424" s="52" t="s">
        <v>26</v>
      </c>
      <c r="C424" s="36">
        <v>2</v>
      </c>
      <c r="D424" s="56">
        <v>0</v>
      </c>
      <c r="E424" s="89"/>
      <c r="F424" s="51"/>
      <c r="G424" s="42">
        <v>25</v>
      </c>
      <c r="H424" s="51">
        <f>F433*G424/100</f>
        <v>7460452.0999999996</v>
      </c>
      <c r="I424" s="51">
        <f t="shared" ref="I424:I457" si="101">F424-H424</f>
        <v>-7460452.0999999996</v>
      </c>
      <c r="J424" s="51"/>
      <c r="K424" s="51"/>
      <c r="L424" s="51"/>
      <c r="M424" s="51">
        <f>($L$7*$L$8*E422/$L$10)+($L$7*$L$9*D422/$L$11)</f>
        <v>48588328.534096375</v>
      </c>
      <c r="N424" s="51">
        <f t="shared" si="92"/>
        <v>48588328.534096375</v>
      </c>
      <c r="O424" s="34"/>
    </row>
    <row r="425" spans="1:15" s="32" customFormat="1" x14ac:dyDescent="0.25">
      <c r="A425" s="36"/>
      <c r="B425" s="52" t="s">
        <v>288</v>
      </c>
      <c r="C425" s="36">
        <v>4</v>
      </c>
      <c r="D425" s="56">
        <v>34.587399999999995</v>
      </c>
      <c r="E425" s="84">
        <v>2460</v>
      </c>
      <c r="F425" s="178">
        <v>2334843.2000000002</v>
      </c>
      <c r="G425" s="42">
        <v>100</v>
      </c>
      <c r="H425" s="51">
        <f t="shared" ref="H425:H457" si="102">F425*G425/100</f>
        <v>2334843.2000000002</v>
      </c>
      <c r="I425" s="51">
        <f t="shared" si="101"/>
        <v>0</v>
      </c>
      <c r="J425" s="51">
        <f t="shared" si="98"/>
        <v>949.12325203252044</v>
      </c>
      <c r="K425" s="51">
        <f t="shared" ref="K425:K457" si="103">$J$11*$J$19-J425</f>
        <v>40.807439914715019</v>
      </c>
      <c r="L425" s="51">
        <f t="shared" ref="L425:L457" si="104">IF(K425&gt;0,$J$7*$J$8*(K425/$K$19),0)+$J$7*$J$9*(E425/$E$19)+$J$7*$J$10*(D425/$D$19)</f>
        <v>505333.3496625704</v>
      </c>
      <c r="M425" s="51"/>
      <c r="N425" s="51">
        <f t="shared" si="92"/>
        <v>505333.3496625704</v>
      </c>
      <c r="O425" s="34"/>
    </row>
    <row r="426" spans="1:15" s="32" customFormat="1" x14ac:dyDescent="0.25">
      <c r="A426" s="36"/>
      <c r="B426" s="52" t="s">
        <v>289</v>
      </c>
      <c r="C426" s="36">
        <v>4</v>
      </c>
      <c r="D426" s="56">
        <v>23.7818</v>
      </c>
      <c r="E426" s="84">
        <v>1177</v>
      </c>
      <c r="F426" s="178">
        <v>284080.3</v>
      </c>
      <c r="G426" s="42">
        <v>100</v>
      </c>
      <c r="H426" s="51">
        <f t="shared" si="102"/>
        <v>284080.3</v>
      </c>
      <c r="I426" s="51">
        <f t="shared" si="101"/>
        <v>0</v>
      </c>
      <c r="J426" s="51">
        <f t="shared" si="98"/>
        <v>241.35964316057772</v>
      </c>
      <c r="K426" s="51">
        <f t="shared" si="103"/>
        <v>748.57104878665768</v>
      </c>
      <c r="L426" s="51">
        <f t="shared" si="104"/>
        <v>1144250.3637083941</v>
      </c>
      <c r="M426" s="51"/>
      <c r="N426" s="51">
        <f t="shared" si="92"/>
        <v>1144250.3637083941</v>
      </c>
      <c r="O426" s="34"/>
    </row>
    <row r="427" spans="1:15" s="32" customFormat="1" x14ac:dyDescent="0.25">
      <c r="A427" s="36"/>
      <c r="B427" s="52" t="s">
        <v>785</v>
      </c>
      <c r="C427" s="36">
        <v>4</v>
      </c>
      <c r="D427" s="56">
        <v>19.7803</v>
      </c>
      <c r="E427" s="84">
        <v>1210</v>
      </c>
      <c r="F427" s="178">
        <v>398095.6</v>
      </c>
      <c r="G427" s="42">
        <v>100</v>
      </c>
      <c r="H427" s="51">
        <f t="shared" si="102"/>
        <v>398095.6</v>
      </c>
      <c r="I427" s="51">
        <f t="shared" si="101"/>
        <v>0</v>
      </c>
      <c r="J427" s="51">
        <f t="shared" si="98"/>
        <v>329.00462809917354</v>
      </c>
      <c r="K427" s="51">
        <f t="shared" si="103"/>
        <v>660.92606384806186</v>
      </c>
      <c r="L427" s="51">
        <f t="shared" si="104"/>
        <v>1028542.9020351288</v>
      </c>
      <c r="M427" s="51"/>
      <c r="N427" s="51">
        <f t="shared" si="92"/>
        <v>1028542.9020351288</v>
      </c>
      <c r="O427" s="34"/>
    </row>
    <row r="428" spans="1:15" s="32" customFormat="1" x14ac:dyDescent="0.25">
      <c r="A428" s="36"/>
      <c r="B428" s="52" t="s">
        <v>290</v>
      </c>
      <c r="C428" s="36">
        <v>4</v>
      </c>
      <c r="D428" s="56">
        <v>46.573199999999993</v>
      </c>
      <c r="E428" s="84">
        <v>2505</v>
      </c>
      <c r="F428" s="178">
        <v>692750.7</v>
      </c>
      <c r="G428" s="42">
        <v>100</v>
      </c>
      <c r="H428" s="51">
        <f t="shared" si="102"/>
        <v>692750.7</v>
      </c>
      <c r="I428" s="51">
        <f t="shared" si="101"/>
        <v>0</v>
      </c>
      <c r="J428" s="51">
        <f t="shared" si="98"/>
        <v>276.54718562874251</v>
      </c>
      <c r="K428" s="51">
        <f t="shared" si="103"/>
        <v>713.38350631849289</v>
      </c>
      <c r="L428" s="51">
        <f t="shared" si="104"/>
        <v>1363603.6971677116</v>
      </c>
      <c r="M428" s="51"/>
      <c r="N428" s="51">
        <f t="shared" si="92"/>
        <v>1363603.6971677116</v>
      </c>
      <c r="O428" s="34"/>
    </row>
    <row r="429" spans="1:15" s="32" customFormat="1" x14ac:dyDescent="0.25">
      <c r="A429" s="36"/>
      <c r="B429" s="52" t="s">
        <v>291</v>
      </c>
      <c r="C429" s="36">
        <v>4</v>
      </c>
      <c r="D429" s="56">
        <v>31.337299999999999</v>
      </c>
      <c r="E429" s="84">
        <v>2648</v>
      </c>
      <c r="F429" s="178">
        <v>1144841.6000000001</v>
      </c>
      <c r="G429" s="42">
        <v>100</v>
      </c>
      <c r="H429" s="51">
        <f t="shared" si="102"/>
        <v>1144841.6000000001</v>
      </c>
      <c r="I429" s="51">
        <f t="shared" si="101"/>
        <v>0</v>
      </c>
      <c r="J429" s="51">
        <f t="shared" si="98"/>
        <v>432.34199395770395</v>
      </c>
      <c r="K429" s="51">
        <f t="shared" si="103"/>
        <v>557.58869798953151</v>
      </c>
      <c r="L429" s="51">
        <f t="shared" si="104"/>
        <v>1139050.1905128243</v>
      </c>
      <c r="M429" s="51"/>
      <c r="N429" s="51">
        <f t="shared" si="92"/>
        <v>1139050.1905128243</v>
      </c>
      <c r="O429" s="34"/>
    </row>
    <row r="430" spans="1:15" s="32" customFormat="1" x14ac:dyDescent="0.25">
      <c r="A430" s="36"/>
      <c r="B430" s="52" t="s">
        <v>292</v>
      </c>
      <c r="C430" s="36">
        <v>4</v>
      </c>
      <c r="D430" s="56">
        <v>18.4437</v>
      </c>
      <c r="E430" s="84">
        <v>1501</v>
      </c>
      <c r="F430" s="178">
        <v>468324.8</v>
      </c>
      <c r="G430" s="42">
        <v>100</v>
      </c>
      <c r="H430" s="51">
        <f t="shared" si="102"/>
        <v>468324.8</v>
      </c>
      <c r="I430" s="51">
        <f t="shared" si="101"/>
        <v>0</v>
      </c>
      <c r="J430" s="51">
        <f t="shared" si="98"/>
        <v>312.00852764823452</v>
      </c>
      <c r="K430" s="51">
        <f t="shared" si="103"/>
        <v>677.922164299001</v>
      </c>
      <c r="L430" s="51">
        <f t="shared" si="104"/>
        <v>1082806.7527947898</v>
      </c>
      <c r="M430" s="51"/>
      <c r="N430" s="51">
        <f t="shared" si="92"/>
        <v>1082806.7527947898</v>
      </c>
      <c r="O430" s="34"/>
    </row>
    <row r="431" spans="1:15" s="32" customFormat="1" x14ac:dyDescent="0.25">
      <c r="A431" s="36"/>
      <c r="B431" s="52" t="s">
        <v>293</v>
      </c>
      <c r="C431" s="36">
        <v>4</v>
      </c>
      <c r="D431" s="56">
        <v>52.673500000000004</v>
      </c>
      <c r="E431" s="84">
        <v>2934</v>
      </c>
      <c r="F431" s="178">
        <v>686436.1</v>
      </c>
      <c r="G431" s="42">
        <v>100</v>
      </c>
      <c r="H431" s="51">
        <f t="shared" si="102"/>
        <v>686436.1</v>
      </c>
      <c r="I431" s="51">
        <f t="shared" si="101"/>
        <v>0</v>
      </c>
      <c r="J431" s="51">
        <f t="shared" si="98"/>
        <v>233.9591342876619</v>
      </c>
      <c r="K431" s="51">
        <f t="shared" si="103"/>
        <v>755.97155765957359</v>
      </c>
      <c r="L431" s="51">
        <f t="shared" si="104"/>
        <v>1494587.7414226325</v>
      </c>
      <c r="M431" s="51"/>
      <c r="N431" s="51">
        <f t="shared" si="92"/>
        <v>1494587.7414226325</v>
      </c>
      <c r="O431" s="34"/>
    </row>
    <row r="432" spans="1:15" s="32" customFormat="1" x14ac:dyDescent="0.25">
      <c r="A432" s="36"/>
      <c r="B432" s="52" t="s">
        <v>294</v>
      </c>
      <c r="C432" s="36">
        <v>4</v>
      </c>
      <c r="D432" s="56">
        <v>25.634499999999999</v>
      </c>
      <c r="E432" s="84">
        <v>1637</v>
      </c>
      <c r="F432" s="178">
        <v>357939.5</v>
      </c>
      <c r="G432" s="42">
        <v>100</v>
      </c>
      <c r="H432" s="51">
        <f t="shared" si="102"/>
        <v>357939.5</v>
      </c>
      <c r="I432" s="51">
        <f t="shared" si="101"/>
        <v>0</v>
      </c>
      <c r="J432" s="51">
        <f t="shared" si="98"/>
        <v>218.65577275503972</v>
      </c>
      <c r="K432" s="51">
        <f t="shared" si="103"/>
        <v>771.27491919219574</v>
      </c>
      <c r="L432" s="51">
        <f t="shared" si="104"/>
        <v>1239734.1173546347</v>
      </c>
      <c r="M432" s="51"/>
      <c r="N432" s="51">
        <f t="shared" si="92"/>
        <v>1239734.1173546347</v>
      </c>
      <c r="O432" s="34"/>
    </row>
    <row r="433" spans="1:15" s="32" customFormat="1" x14ac:dyDescent="0.25">
      <c r="A433" s="36"/>
      <c r="B433" s="52" t="s">
        <v>878</v>
      </c>
      <c r="C433" s="36">
        <v>3</v>
      </c>
      <c r="D433" s="56">
        <v>21.541399999999999</v>
      </c>
      <c r="E433" s="84">
        <v>16199</v>
      </c>
      <c r="F433" s="178">
        <v>29841808.399999999</v>
      </c>
      <c r="G433" s="42">
        <v>50</v>
      </c>
      <c r="H433" s="51">
        <f t="shared" si="102"/>
        <v>14920904.199999999</v>
      </c>
      <c r="I433" s="51">
        <f t="shared" si="101"/>
        <v>14920904.199999999</v>
      </c>
      <c r="J433" s="51">
        <f t="shared" si="98"/>
        <v>1842.2006543613802</v>
      </c>
      <c r="K433" s="51">
        <f t="shared" si="103"/>
        <v>-852.26996241414474</v>
      </c>
      <c r="L433" s="51">
        <f t="shared" si="104"/>
        <v>2240123.962707106</v>
      </c>
      <c r="M433" s="51"/>
      <c r="N433" s="51">
        <f t="shared" si="92"/>
        <v>2240123.962707106</v>
      </c>
      <c r="O433" s="34"/>
    </row>
    <row r="434" spans="1:15" s="32" customFormat="1" x14ac:dyDescent="0.25">
      <c r="A434" s="36"/>
      <c r="B434" s="52" t="s">
        <v>295</v>
      </c>
      <c r="C434" s="36">
        <v>4</v>
      </c>
      <c r="D434" s="56">
        <v>22.109099999999998</v>
      </c>
      <c r="E434" s="84">
        <v>2136</v>
      </c>
      <c r="F434" s="178">
        <v>1180082.3</v>
      </c>
      <c r="G434" s="42">
        <v>100</v>
      </c>
      <c r="H434" s="51">
        <f t="shared" si="102"/>
        <v>1180082.3</v>
      </c>
      <c r="I434" s="51">
        <f t="shared" si="101"/>
        <v>0</v>
      </c>
      <c r="J434" s="51">
        <f t="shared" si="98"/>
        <v>552.47298689138574</v>
      </c>
      <c r="K434" s="51">
        <f t="shared" si="103"/>
        <v>437.45770505584971</v>
      </c>
      <c r="L434" s="51">
        <f t="shared" si="104"/>
        <v>892262.40643690282</v>
      </c>
      <c r="M434" s="51"/>
      <c r="N434" s="51">
        <f t="shared" si="92"/>
        <v>892262.40643690282</v>
      </c>
      <c r="O434" s="34"/>
    </row>
    <row r="435" spans="1:15" s="32" customFormat="1" x14ac:dyDescent="0.25">
      <c r="A435" s="36"/>
      <c r="B435" s="52" t="s">
        <v>296</v>
      </c>
      <c r="C435" s="36">
        <v>4</v>
      </c>
      <c r="D435" s="56">
        <v>62.467600000000004</v>
      </c>
      <c r="E435" s="84">
        <v>3213</v>
      </c>
      <c r="F435" s="178">
        <v>1449705.9</v>
      </c>
      <c r="G435" s="42">
        <v>100</v>
      </c>
      <c r="H435" s="51">
        <f t="shared" si="102"/>
        <v>1449705.9</v>
      </c>
      <c r="I435" s="51">
        <f t="shared" si="101"/>
        <v>0</v>
      </c>
      <c r="J435" s="51">
        <f t="shared" si="98"/>
        <v>451.2000933706816</v>
      </c>
      <c r="K435" s="51">
        <f t="shared" si="103"/>
        <v>538.7305985765538</v>
      </c>
      <c r="L435" s="51">
        <f t="shared" si="104"/>
        <v>1307189.510728806</v>
      </c>
      <c r="M435" s="51"/>
      <c r="N435" s="51">
        <f t="shared" si="92"/>
        <v>1307189.510728806</v>
      </c>
      <c r="O435" s="34"/>
    </row>
    <row r="436" spans="1:15" s="32" customFormat="1" x14ac:dyDescent="0.25">
      <c r="A436" s="36"/>
      <c r="B436" s="52" t="s">
        <v>297</v>
      </c>
      <c r="C436" s="36">
        <v>4</v>
      </c>
      <c r="D436" s="56">
        <v>27.094299999999997</v>
      </c>
      <c r="E436" s="84">
        <v>1977</v>
      </c>
      <c r="F436" s="178">
        <v>503767.1</v>
      </c>
      <c r="G436" s="42">
        <v>100</v>
      </c>
      <c r="H436" s="51">
        <f t="shared" si="102"/>
        <v>503767.1</v>
      </c>
      <c r="I436" s="51">
        <f t="shared" si="101"/>
        <v>0</v>
      </c>
      <c r="J436" s="51">
        <f t="shared" si="98"/>
        <v>254.8139099645928</v>
      </c>
      <c r="K436" s="51">
        <f t="shared" si="103"/>
        <v>735.11678198264269</v>
      </c>
      <c r="L436" s="51">
        <f t="shared" si="104"/>
        <v>1247059.7772737453</v>
      </c>
      <c r="M436" s="51"/>
      <c r="N436" s="51">
        <f t="shared" si="92"/>
        <v>1247059.7772737453</v>
      </c>
      <c r="O436" s="34"/>
    </row>
    <row r="437" spans="1:15" s="32" customFormat="1" x14ac:dyDescent="0.25">
      <c r="A437" s="36"/>
      <c r="B437" s="52" t="s">
        <v>298</v>
      </c>
      <c r="C437" s="36">
        <v>4</v>
      </c>
      <c r="D437" s="56">
        <v>30.487299999999998</v>
      </c>
      <c r="E437" s="84">
        <v>991</v>
      </c>
      <c r="F437" s="178">
        <v>164166.39999999999</v>
      </c>
      <c r="G437" s="42">
        <v>100</v>
      </c>
      <c r="H437" s="51">
        <f t="shared" si="102"/>
        <v>164166.39999999999</v>
      </c>
      <c r="I437" s="51">
        <f t="shared" si="101"/>
        <v>0</v>
      </c>
      <c r="J437" s="51">
        <f t="shared" si="98"/>
        <v>165.65731584258324</v>
      </c>
      <c r="K437" s="51">
        <f t="shared" si="103"/>
        <v>824.27337610465224</v>
      </c>
      <c r="L437" s="51">
        <f t="shared" si="104"/>
        <v>1235237.6193016963</v>
      </c>
      <c r="M437" s="51"/>
      <c r="N437" s="51">
        <f t="shared" si="92"/>
        <v>1235237.6193016963</v>
      </c>
      <c r="O437" s="34"/>
    </row>
    <row r="438" spans="1:15" s="32" customFormat="1" x14ac:dyDescent="0.25">
      <c r="A438" s="36"/>
      <c r="B438" s="52" t="s">
        <v>299</v>
      </c>
      <c r="C438" s="36">
        <v>4</v>
      </c>
      <c r="D438" s="56">
        <v>25.811999999999998</v>
      </c>
      <c r="E438" s="84">
        <v>1059</v>
      </c>
      <c r="F438" s="178">
        <v>302658.59999999998</v>
      </c>
      <c r="G438" s="42">
        <v>100</v>
      </c>
      <c r="H438" s="51">
        <f t="shared" si="102"/>
        <v>302658.59999999998</v>
      </c>
      <c r="I438" s="51">
        <f t="shared" si="101"/>
        <v>0</v>
      </c>
      <c r="J438" s="51">
        <f t="shared" si="98"/>
        <v>285.79660056657224</v>
      </c>
      <c r="K438" s="51">
        <f t="shared" si="103"/>
        <v>704.13409138066322</v>
      </c>
      <c r="L438" s="51">
        <f t="shared" si="104"/>
        <v>1082670.4896757002</v>
      </c>
      <c r="M438" s="51"/>
      <c r="N438" s="51">
        <f t="shared" si="92"/>
        <v>1082670.4896757002</v>
      </c>
      <c r="O438" s="34"/>
    </row>
    <row r="439" spans="1:15" s="32" customFormat="1" x14ac:dyDescent="0.25">
      <c r="A439" s="36"/>
      <c r="B439" s="52" t="s">
        <v>300</v>
      </c>
      <c r="C439" s="36">
        <v>4</v>
      </c>
      <c r="D439" s="56">
        <v>18.983499999999999</v>
      </c>
      <c r="E439" s="84">
        <v>1430</v>
      </c>
      <c r="F439" s="178">
        <v>606161.6</v>
      </c>
      <c r="G439" s="42">
        <v>100</v>
      </c>
      <c r="H439" s="51">
        <f t="shared" si="102"/>
        <v>606161.6</v>
      </c>
      <c r="I439" s="51">
        <f t="shared" si="101"/>
        <v>0</v>
      </c>
      <c r="J439" s="51">
        <f t="shared" si="98"/>
        <v>423.88923076923078</v>
      </c>
      <c r="K439" s="51">
        <f t="shared" si="103"/>
        <v>566.04146117800474</v>
      </c>
      <c r="L439" s="51">
        <f t="shared" si="104"/>
        <v>940961.94809666998</v>
      </c>
      <c r="M439" s="51"/>
      <c r="N439" s="51">
        <f t="shared" si="92"/>
        <v>940961.94809666998</v>
      </c>
      <c r="O439" s="34"/>
    </row>
    <row r="440" spans="1:15" s="32" customFormat="1" x14ac:dyDescent="0.25">
      <c r="A440" s="36"/>
      <c r="B440" s="52" t="s">
        <v>786</v>
      </c>
      <c r="C440" s="36">
        <v>4</v>
      </c>
      <c r="D440" s="56">
        <v>35.002099999999999</v>
      </c>
      <c r="E440" s="84">
        <v>2385</v>
      </c>
      <c r="F440" s="178">
        <v>356792.5</v>
      </c>
      <c r="G440" s="42">
        <v>100</v>
      </c>
      <c r="H440" s="51">
        <f t="shared" si="102"/>
        <v>356792.5</v>
      </c>
      <c r="I440" s="51">
        <f t="shared" si="101"/>
        <v>0</v>
      </c>
      <c r="J440" s="51">
        <f t="shared" si="98"/>
        <v>149.5985324947589</v>
      </c>
      <c r="K440" s="51">
        <f t="shared" si="103"/>
        <v>840.33215945247662</v>
      </c>
      <c r="L440" s="51">
        <f t="shared" si="104"/>
        <v>1457167.0157126521</v>
      </c>
      <c r="M440" s="51"/>
      <c r="N440" s="51">
        <f t="shared" si="92"/>
        <v>1457167.0157126521</v>
      </c>
      <c r="O440" s="34"/>
    </row>
    <row r="441" spans="1:15" s="32" customFormat="1" x14ac:dyDescent="0.25">
      <c r="A441" s="36"/>
      <c r="B441" s="52" t="s">
        <v>301</v>
      </c>
      <c r="C441" s="36">
        <v>4</v>
      </c>
      <c r="D441" s="56">
        <v>22.695900000000002</v>
      </c>
      <c r="E441" s="84">
        <v>1898</v>
      </c>
      <c r="F441" s="178">
        <v>499469.2</v>
      </c>
      <c r="G441" s="42">
        <v>100</v>
      </c>
      <c r="H441" s="51">
        <f t="shared" si="102"/>
        <v>499469.2</v>
      </c>
      <c r="I441" s="51">
        <f t="shared" si="101"/>
        <v>0</v>
      </c>
      <c r="J441" s="51">
        <f t="shared" si="98"/>
        <v>263.15553213909379</v>
      </c>
      <c r="K441" s="51">
        <f t="shared" si="103"/>
        <v>726.77515980814167</v>
      </c>
      <c r="L441" s="51">
        <f t="shared" si="104"/>
        <v>1210194.6590057134</v>
      </c>
      <c r="M441" s="51"/>
      <c r="N441" s="51">
        <f t="shared" si="92"/>
        <v>1210194.6590057134</v>
      </c>
      <c r="O441" s="34"/>
    </row>
    <row r="442" spans="1:15" s="32" customFormat="1" x14ac:dyDescent="0.25">
      <c r="A442" s="36"/>
      <c r="B442" s="52" t="s">
        <v>302</v>
      </c>
      <c r="C442" s="36">
        <v>4</v>
      </c>
      <c r="D442" s="56">
        <v>29.061799999999998</v>
      </c>
      <c r="E442" s="84">
        <v>1174</v>
      </c>
      <c r="F442" s="178">
        <v>421501.2</v>
      </c>
      <c r="G442" s="42">
        <v>100</v>
      </c>
      <c r="H442" s="51">
        <f t="shared" si="102"/>
        <v>421501.2</v>
      </c>
      <c r="I442" s="51">
        <f t="shared" si="101"/>
        <v>0</v>
      </c>
      <c r="J442" s="51">
        <f t="shared" si="98"/>
        <v>359.02998296422487</v>
      </c>
      <c r="K442" s="51">
        <f t="shared" si="103"/>
        <v>630.90070898301065</v>
      </c>
      <c r="L442" s="51">
        <f t="shared" si="104"/>
        <v>1022098.4333594046</v>
      </c>
      <c r="M442" s="51"/>
      <c r="N442" s="51">
        <f t="shared" si="92"/>
        <v>1022098.4333594046</v>
      </c>
      <c r="O442" s="34"/>
    </row>
    <row r="443" spans="1:15" s="32" customFormat="1" x14ac:dyDescent="0.25">
      <c r="A443" s="36"/>
      <c r="B443" s="52" t="s">
        <v>303</v>
      </c>
      <c r="C443" s="36">
        <v>4</v>
      </c>
      <c r="D443" s="56">
        <v>43.259</v>
      </c>
      <c r="E443" s="84">
        <v>2456</v>
      </c>
      <c r="F443" s="178">
        <v>1127246.5</v>
      </c>
      <c r="G443" s="42">
        <v>100</v>
      </c>
      <c r="H443" s="51">
        <f t="shared" si="102"/>
        <v>1127246.5</v>
      </c>
      <c r="I443" s="51">
        <f t="shared" si="101"/>
        <v>0</v>
      </c>
      <c r="J443" s="51">
        <f t="shared" si="98"/>
        <v>458.97658794788276</v>
      </c>
      <c r="K443" s="51">
        <f t="shared" si="103"/>
        <v>530.9541039993527</v>
      </c>
      <c r="L443" s="51">
        <f t="shared" si="104"/>
        <v>1125665.5978441983</v>
      </c>
      <c r="M443" s="51"/>
      <c r="N443" s="51">
        <f t="shared" si="92"/>
        <v>1125665.5978441983</v>
      </c>
      <c r="O443" s="34"/>
    </row>
    <row r="444" spans="1:15" s="32" customFormat="1" x14ac:dyDescent="0.25">
      <c r="A444" s="36"/>
      <c r="B444" s="52" t="s">
        <v>304</v>
      </c>
      <c r="C444" s="36">
        <v>4</v>
      </c>
      <c r="D444" s="56">
        <v>19.787700000000001</v>
      </c>
      <c r="E444" s="84">
        <v>1435</v>
      </c>
      <c r="F444" s="178">
        <v>308746.3</v>
      </c>
      <c r="G444" s="42">
        <v>100</v>
      </c>
      <c r="H444" s="51">
        <f t="shared" si="102"/>
        <v>308746.3</v>
      </c>
      <c r="I444" s="51">
        <f t="shared" si="101"/>
        <v>0</v>
      </c>
      <c r="J444" s="51">
        <f t="shared" si="98"/>
        <v>215.15421602787455</v>
      </c>
      <c r="K444" s="51">
        <f t="shared" si="103"/>
        <v>774.77647591936091</v>
      </c>
      <c r="L444" s="51">
        <f t="shared" si="104"/>
        <v>1195319.6079745861</v>
      </c>
      <c r="M444" s="51"/>
      <c r="N444" s="51">
        <f t="shared" si="92"/>
        <v>1195319.6079745861</v>
      </c>
      <c r="O444" s="34"/>
    </row>
    <row r="445" spans="1:15" s="32" customFormat="1" x14ac:dyDescent="0.25">
      <c r="A445" s="36"/>
      <c r="B445" s="52" t="s">
        <v>305</v>
      </c>
      <c r="C445" s="36">
        <v>4</v>
      </c>
      <c r="D445" s="56">
        <v>50.122700000000002</v>
      </c>
      <c r="E445" s="84">
        <v>1933</v>
      </c>
      <c r="F445" s="178">
        <v>920088.1</v>
      </c>
      <c r="G445" s="42">
        <v>100</v>
      </c>
      <c r="H445" s="51">
        <f t="shared" si="102"/>
        <v>920088.1</v>
      </c>
      <c r="I445" s="51">
        <f t="shared" si="101"/>
        <v>0</v>
      </c>
      <c r="J445" s="51">
        <f t="shared" si="98"/>
        <v>475.98970512157268</v>
      </c>
      <c r="K445" s="51">
        <f t="shared" si="103"/>
        <v>513.94098682566278</v>
      </c>
      <c r="L445" s="51">
        <f t="shared" si="104"/>
        <v>1060939.2431019126</v>
      </c>
      <c r="M445" s="51"/>
      <c r="N445" s="51">
        <f t="shared" si="92"/>
        <v>1060939.2431019126</v>
      </c>
      <c r="O445" s="34"/>
    </row>
    <row r="446" spans="1:15" s="32" customFormat="1" x14ac:dyDescent="0.25">
      <c r="A446" s="36"/>
      <c r="B446" s="52" t="s">
        <v>787</v>
      </c>
      <c r="C446" s="36">
        <v>4</v>
      </c>
      <c r="D446" s="56">
        <v>36.563299999999998</v>
      </c>
      <c r="E446" s="84">
        <v>2469</v>
      </c>
      <c r="F446" s="178">
        <v>616118.69999999995</v>
      </c>
      <c r="G446" s="42">
        <v>100</v>
      </c>
      <c r="H446" s="51">
        <f t="shared" si="102"/>
        <v>616118.69999999995</v>
      </c>
      <c r="I446" s="51">
        <f t="shared" si="101"/>
        <v>0</v>
      </c>
      <c r="J446" s="51">
        <f t="shared" si="98"/>
        <v>249.54179829890643</v>
      </c>
      <c r="K446" s="51">
        <f t="shared" si="103"/>
        <v>740.38889364832903</v>
      </c>
      <c r="L446" s="51">
        <f t="shared" si="104"/>
        <v>1354118.0787584709</v>
      </c>
      <c r="M446" s="51"/>
      <c r="N446" s="51">
        <f t="shared" si="92"/>
        <v>1354118.0787584709</v>
      </c>
      <c r="O446" s="34"/>
    </row>
    <row r="447" spans="1:15" s="32" customFormat="1" x14ac:dyDescent="0.25">
      <c r="A447" s="36"/>
      <c r="B447" s="52" t="s">
        <v>306</v>
      </c>
      <c r="C447" s="36">
        <v>4</v>
      </c>
      <c r="D447" s="56">
        <v>44.360399999999998</v>
      </c>
      <c r="E447" s="84">
        <v>2449</v>
      </c>
      <c r="F447" s="178">
        <v>609640.30000000005</v>
      </c>
      <c r="G447" s="42">
        <v>100</v>
      </c>
      <c r="H447" s="51">
        <f t="shared" si="102"/>
        <v>609640.30000000005</v>
      </c>
      <c r="I447" s="51">
        <f t="shared" si="101"/>
        <v>0</v>
      </c>
      <c r="J447" s="51">
        <f t="shared" si="98"/>
        <v>248.93438138015517</v>
      </c>
      <c r="K447" s="51">
        <f t="shared" si="103"/>
        <v>740.99631056708029</v>
      </c>
      <c r="L447" s="51">
        <f t="shared" si="104"/>
        <v>1381095.1623037311</v>
      </c>
      <c r="M447" s="51"/>
      <c r="N447" s="51">
        <f t="shared" si="92"/>
        <v>1381095.1623037311</v>
      </c>
      <c r="O447" s="34"/>
    </row>
    <row r="448" spans="1:15" s="32" customFormat="1" x14ac:dyDescent="0.25">
      <c r="A448" s="36"/>
      <c r="B448" s="52" t="s">
        <v>307</v>
      </c>
      <c r="C448" s="36">
        <v>4</v>
      </c>
      <c r="D448" s="56">
        <v>21.852300000000003</v>
      </c>
      <c r="E448" s="84">
        <v>792</v>
      </c>
      <c r="F448" s="178">
        <v>80362.399999999994</v>
      </c>
      <c r="G448" s="42">
        <v>100</v>
      </c>
      <c r="H448" s="51">
        <f t="shared" si="102"/>
        <v>80362.399999999994</v>
      </c>
      <c r="I448" s="51">
        <f t="shared" si="101"/>
        <v>0</v>
      </c>
      <c r="J448" s="51">
        <f t="shared" si="98"/>
        <v>101.46767676767676</v>
      </c>
      <c r="K448" s="51">
        <f t="shared" si="103"/>
        <v>888.46301517955874</v>
      </c>
      <c r="L448" s="51">
        <f t="shared" si="104"/>
        <v>1253775.0331917619</v>
      </c>
      <c r="M448" s="51"/>
      <c r="N448" s="51">
        <f t="shared" si="92"/>
        <v>1253775.0331917619</v>
      </c>
      <c r="O448" s="34"/>
    </row>
    <row r="449" spans="1:15" s="32" customFormat="1" x14ac:dyDescent="0.25">
      <c r="A449" s="36"/>
      <c r="B449" s="52" t="s">
        <v>308</v>
      </c>
      <c r="C449" s="36">
        <v>4</v>
      </c>
      <c r="D449" s="56">
        <v>22.801199999999998</v>
      </c>
      <c r="E449" s="84">
        <v>1272</v>
      </c>
      <c r="F449" s="178">
        <v>270329.40000000002</v>
      </c>
      <c r="G449" s="42">
        <v>100</v>
      </c>
      <c r="H449" s="51">
        <f t="shared" si="102"/>
        <v>270329.40000000002</v>
      </c>
      <c r="I449" s="51">
        <f t="shared" si="101"/>
        <v>0</v>
      </c>
      <c r="J449" s="51">
        <f t="shared" si="98"/>
        <v>212.5231132075472</v>
      </c>
      <c r="K449" s="51">
        <f t="shared" si="103"/>
        <v>777.40757873968823</v>
      </c>
      <c r="L449" s="51">
        <f t="shared" si="104"/>
        <v>1187917.9152657932</v>
      </c>
      <c r="M449" s="51"/>
      <c r="N449" s="51">
        <f t="shared" si="92"/>
        <v>1187917.9152657932</v>
      </c>
      <c r="O449" s="34"/>
    </row>
    <row r="450" spans="1:15" s="32" customFormat="1" x14ac:dyDescent="0.25">
      <c r="A450" s="36"/>
      <c r="B450" s="52" t="s">
        <v>309</v>
      </c>
      <c r="C450" s="36">
        <v>4</v>
      </c>
      <c r="D450" s="56">
        <v>31.886900000000004</v>
      </c>
      <c r="E450" s="84">
        <v>3317</v>
      </c>
      <c r="F450" s="178">
        <v>546557.5</v>
      </c>
      <c r="G450" s="42">
        <v>100</v>
      </c>
      <c r="H450" s="51">
        <f t="shared" si="102"/>
        <v>546557.5</v>
      </c>
      <c r="I450" s="51">
        <f t="shared" si="101"/>
        <v>0</v>
      </c>
      <c r="J450" s="51">
        <f t="shared" si="98"/>
        <v>164.77464576424481</v>
      </c>
      <c r="K450" s="51">
        <f t="shared" si="103"/>
        <v>825.15604618299062</v>
      </c>
      <c r="L450" s="51">
        <f t="shared" si="104"/>
        <v>1551674.9991362991</v>
      </c>
      <c r="M450" s="51"/>
      <c r="N450" s="51">
        <f t="shared" ref="N450:N513" si="105">L450+M450</f>
        <v>1551674.9991362991</v>
      </c>
      <c r="O450" s="34"/>
    </row>
    <row r="451" spans="1:15" s="32" customFormat="1" x14ac:dyDescent="0.25">
      <c r="A451" s="36"/>
      <c r="B451" s="52" t="s">
        <v>310</v>
      </c>
      <c r="C451" s="36">
        <v>4</v>
      </c>
      <c r="D451" s="56">
        <v>28.262299999999996</v>
      </c>
      <c r="E451" s="84">
        <v>1013</v>
      </c>
      <c r="F451" s="178">
        <v>601611.6</v>
      </c>
      <c r="G451" s="42">
        <v>100</v>
      </c>
      <c r="H451" s="51">
        <f t="shared" si="102"/>
        <v>601611.6</v>
      </c>
      <c r="I451" s="51">
        <f t="shared" si="101"/>
        <v>0</v>
      </c>
      <c r="J451" s="51">
        <f t="shared" si="98"/>
        <v>593.89101678183613</v>
      </c>
      <c r="K451" s="51">
        <f t="shared" si="103"/>
        <v>396.03967516539933</v>
      </c>
      <c r="L451" s="51">
        <f t="shared" si="104"/>
        <v>715575.02412556531</v>
      </c>
      <c r="M451" s="51"/>
      <c r="N451" s="51">
        <f t="shared" si="105"/>
        <v>715575.02412556531</v>
      </c>
      <c r="O451" s="34"/>
    </row>
    <row r="452" spans="1:15" s="32" customFormat="1" x14ac:dyDescent="0.25">
      <c r="A452" s="36"/>
      <c r="B452" s="52" t="s">
        <v>311</v>
      </c>
      <c r="C452" s="36">
        <v>4</v>
      </c>
      <c r="D452" s="56">
        <v>58.896599999999999</v>
      </c>
      <c r="E452" s="84">
        <v>2262</v>
      </c>
      <c r="F452" s="178">
        <v>536890.30000000005</v>
      </c>
      <c r="G452" s="42">
        <v>100</v>
      </c>
      <c r="H452" s="51">
        <f t="shared" si="102"/>
        <v>536890.30000000005</v>
      </c>
      <c r="I452" s="51">
        <f t="shared" si="101"/>
        <v>0</v>
      </c>
      <c r="J452" s="51">
        <f t="shared" si="98"/>
        <v>237.35203359858534</v>
      </c>
      <c r="K452" s="51">
        <f t="shared" si="103"/>
        <v>752.57865834865015</v>
      </c>
      <c r="L452" s="51">
        <f t="shared" si="104"/>
        <v>1423974.7388473679</v>
      </c>
      <c r="M452" s="51"/>
      <c r="N452" s="51">
        <f t="shared" si="105"/>
        <v>1423974.7388473679</v>
      </c>
      <c r="O452" s="34"/>
    </row>
    <row r="453" spans="1:15" s="32" customFormat="1" x14ac:dyDescent="0.25">
      <c r="A453" s="36"/>
      <c r="B453" s="52" t="s">
        <v>312</v>
      </c>
      <c r="C453" s="36">
        <v>4</v>
      </c>
      <c r="D453" s="56">
        <v>18.635300000000001</v>
      </c>
      <c r="E453" s="84">
        <v>3938</v>
      </c>
      <c r="F453" s="178">
        <v>3140815.1</v>
      </c>
      <c r="G453" s="42">
        <v>100</v>
      </c>
      <c r="H453" s="51">
        <f t="shared" si="102"/>
        <v>3140815.1</v>
      </c>
      <c r="I453" s="51">
        <f t="shared" si="101"/>
        <v>0</v>
      </c>
      <c r="J453" s="51">
        <f t="shared" si="98"/>
        <v>797.56604875571361</v>
      </c>
      <c r="K453" s="51">
        <f t="shared" si="103"/>
        <v>192.36464319152185</v>
      </c>
      <c r="L453" s="51">
        <f t="shared" si="104"/>
        <v>825310.71402888931</v>
      </c>
      <c r="M453" s="51"/>
      <c r="N453" s="51">
        <f t="shared" si="105"/>
        <v>825310.71402888931</v>
      </c>
      <c r="O453" s="34"/>
    </row>
    <row r="454" spans="1:15" s="32" customFormat="1" x14ac:dyDescent="0.25">
      <c r="A454" s="36"/>
      <c r="B454" s="52" t="s">
        <v>313</v>
      </c>
      <c r="C454" s="36">
        <v>4</v>
      </c>
      <c r="D454" s="56">
        <v>32.360300000000002</v>
      </c>
      <c r="E454" s="84">
        <v>1878</v>
      </c>
      <c r="F454" s="178">
        <v>740267.6</v>
      </c>
      <c r="G454" s="42">
        <v>100</v>
      </c>
      <c r="H454" s="51">
        <f t="shared" si="102"/>
        <v>740267.6</v>
      </c>
      <c r="I454" s="51">
        <f t="shared" si="101"/>
        <v>0</v>
      </c>
      <c r="J454" s="51">
        <f t="shared" si="98"/>
        <v>394.17870074547392</v>
      </c>
      <c r="K454" s="51">
        <f t="shared" si="103"/>
        <v>595.75199120176148</v>
      </c>
      <c r="L454" s="51">
        <f t="shared" si="104"/>
        <v>1085996.8261950016</v>
      </c>
      <c r="M454" s="51"/>
      <c r="N454" s="51">
        <f t="shared" si="105"/>
        <v>1085996.8261950016</v>
      </c>
      <c r="O454" s="34"/>
    </row>
    <row r="455" spans="1:15" s="32" customFormat="1" x14ac:dyDescent="0.25">
      <c r="A455" s="36"/>
      <c r="B455" s="52" t="s">
        <v>314</v>
      </c>
      <c r="C455" s="36">
        <v>4</v>
      </c>
      <c r="D455" s="56">
        <v>50.483599999999996</v>
      </c>
      <c r="E455" s="84">
        <v>4340</v>
      </c>
      <c r="F455" s="178">
        <v>895661.6</v>
      </c>
      <c r="G455" s="42">
        <v>100</v>
      </c>
      <c r="H455" s="51">
        <f t="shared" si="102"/>
        <v>895661.6</v>
      </c>
      <c r="I455" s="51">
        <f t="shared" si="101"/>
        <v>0</v>
      </c>
      <c r="J455" s="51">
        <f t="shared" si="98"/>
        <v>206.3736405529954</v>
      </c>
      <c r="K455" s="51">
        <f t="shared" si="103"/>
        <v>783.55705139424003</v>
      </c>
      <c r="L455" s="51">
        <f t="shared" si="104"/>
        <v>1707098.367432568</v>
      </c>
      <c r="M455" s="51"/>
      <c r="N455" s="51">
        <f t="shared" si="105"/>
        <v>1707098.367432568</v>
      </c>
      <c r="O455" s="34"/>
    </row>
    <row r="456" spans="1:15" s="32" customFormat="1" x14ac:dyDescent="0.25">
      <c r="A456" s="36"/>
      <c r="B456" s="52" t="s">
        <v>315</v>
      </c>
      <c r="C456" s="36">
        <v>4</v>
      </c>
      <c r="D456" s="56">
        <v>42.430799999999998</v>
      </c>
      <c r="E456" s="84">
        <v>3328</v>
      </c>
      <c r="F456" s="178">
        <v>606022.9</v>
      </c>
      <c r="G456" s="42">
        <v>100</v>
      </c>
      <c r="H456" s="51">
        <f t="shared" si="102"/>
        <v>606022.9</v>
      </c>
      <c r="I456" s="51">
        <f t="shared" si="101"/>
        <v>0</v>
      </c>
      <c r="J456" s="51">
        <f t="shared" si="98"/>
        <v>182.09822716346156</v>
      </c>
      <c r="K456" s="51">
        <f t="shared" si="103"/>
        <v>807.83246478377396</v>
      </c>
      <c r="L456" s="51">
        <f t="shared" si="104"/>
        <v>1571435.6620883704</v>
      </c>
      <c r="M456" s="51"/>
      <c r="N456" s="51">
        <f t="shared" si="105"/>
        <v>1571435.6620883704</v>
      </c>
      <c r="O456" s="34"/>
    </row>
    <row r="457" spans="1:15" s="32" customFormat="1" x14ac:dyDescent="0.25">
      <c r="A457" s="36"/>
      <c r="B457" s="52" t="s">
        <v>316</v>
      </c>
      <c r="C457" s="36">
        <v>4</v>
      </c>
      <c r="D457" s="56">
        <v>22.826599999999999</v>
      </c>
      <c r="E457" s="84">
        <v>1480</v>
      </c>
      <c r="F457" s="178">
        <v>362943.2</v>
      </c>
      <c r="G457" s="42">
        <v>100</v>
      </c>
      <c r="H457" s="51">
        <f t="shared" si="102"/>
        <v>362943.2</v>
      </c>
      <c r="I457" s="51">
        <f t="shared" si="101"/>
        <v>0</v>
      </c>
      <c r="J457" s="51">
        <f t="shared" si="98"/>
        <v>245.23189189189191</v>
      </c>
      <c r="K457" s="51">
        <f t="shared" si="103"/>
        <v>744.69880005534355</v>
      </c>
      <c r="L457" s="51">
        <f t="shared" si="104"/>
        <v>1176464.198227956</v>
      </c>
      <c r="M457" s="51"/>
      <c r="N457" s="51">
        <f t="shared" si="105"/>
        <v>1176464.198227956</v>
      </c>
      <c r="O457" s="34"/>
    </row>
    <row r="458" spans="1:15" s="32" customFormat="1" x14ac:dyDescent="0.25">
      <c r="A458" s="36"/>
      <c r="B458" s="52"/>
      <c r="C458" s="36"/>
      <c r="D458" s="56">
        <v>0</v>
      </c>
      <c r="E458" s="86"/>
      <c r="F458" s="43"/>
      <c r="G458" s="42"/>
      <c r="H458" s="43"/>
      <c r="I458" s="33"/>
      <c r="J458" s="33"/>
      <c r="K458" s="51"/>
      <c r="L458" s="51"/>
      <c r="M458" s="51"/>
      <c r="N458" s="51"/>
      <c r="O458" s="34"/>
    </row>
    <row r="459" spans="1:15" s="32" customFormat="1" x14ac:dyDescent="0.25">
      <c r="A459" s="31" t="s">
        <v>317</v>
      </c>
      <c r="B459" s="44" t="s">
        <v>2</v>
      </c>
      <c r="C459" s="45"/>
      <c r="D459" s="3">
        <v>1108.1904</v>
      </c>
      <c r="E459" s="87">
        <f>E460</f>
        <v>78792</v>
      </c>
      <c r="F459" s="38">
        <f t="shared" ref="F459" si="106">F461</f>
        <v>0</v>
      </c>
      <c r="G459" s="38"/>
      <c r="H459" s="38">
        <f>H461</f>
        <v>6569756.4500000002</v>
      </c>
      <c r="I459" s="38">
        <f>I461</f>
        <v>-6569756.4500000002</v>
      </c>
      <c r="J459" s="38"/>
      <c r="K459" s="51"/>
      <c r="L459" s="51"/>
      <c r="M459" s="47">
        <f>M461</f>
        <v>47818910.646685354</v>
      </c>
      <c r="N459" s="38">
        <f t="shared" si="105"/>
        <v>47818910.646685354</v>
      </c>
      <c r="O459" s="34"/>
    </row>
    <row r="460" spans="1:15" s="32" customFormat="1" x14ac:dyDescent="0.25">
      <c r="A460" s="31" t="s">
        <v>317</v>
      </c>
      <c r="B460" s="44" t="s">
        <v>3</v>
      </c>
      <c r="C460" s="45"/>
      <c r="D460" s="3">
        <v>1108.1904</v>
      </c>
      <c r="E460" s="87">
        <f>SUM(E462:E501)</f>
        <v>78792</v>
      </c>
      <c r="F460" s="38">
        <f t="shared" ref="F460" si="107">SUM(F462:F501)</f>
        <v>56516711.499999993</v>
      </c>
      <c r="G460" s="38"/>
      <c r="H460" s="38">
        <f>SUM(H462:H501)</f>
        <v>43377198.599999994</v>
      </c>
      <c r="I460" s="38">
        <f>SUM(I462:I501)</f>
        <v>13139512.9</v>
      </c>
      <c r="J460" s="38"/>
      <c r="K460" s="51"/>
      <c r="L460" s="38">
        <f>SUM(L462:L501)</f>
        <v>42295736.763826191</v>
      </c>
      <c r="M460" s="47"/>
      <c r="N460" s="38">
        <f t="shared" si="105"/>
        <v>42295736.763826191</v>
      </c>
      <c r="O460" s="34"/>
    </row>
    <row r="461" spans="1:15" s="32" customFormat="1" x14ac:dyDescent="0.25">
      <c r="A461" s="36"/>
      <c r="B461" s="52" t="s">
        <v>26</v>
      </c>
      <c r="C461" s="36">
        <v>2</v>
      </c>
      <c r="D461" s="56">
        <v>0</v>
      </c>
      <c r="E461" s="88"/>
      <c r="F461" s="51"/>
      <c r="G461" s="42">
        <v>25</v>
      </c>
      <c r="H461" s="51">
        <f>F473*G461/100</f>
        <v>6569756.4500000002</v>
      </c>
      <c r="I461" s="51">
        <f t="shared" ref="I461:I501" si="108">F461-H461</f>
        <v>-6569756.4500000002</v>
      </c>
      <c r="J461" s="51"/>
      <c r="K461" s="51"/>
      <c r="L461" s="51"/>
      <c r="M461" s="51">
        <f>($L$7*$L$8*E459/$L$10)+($L$7*$L$9*D459/$L$11)</f>
        <v>47818910.646685354</v>
      </c>
      <c r="N461" s="51">
        <f t="shared" si="105"/>
        <v>47818910.646685354</v>
      </c>
      <c r="O461" s="34"/>
    </row>
    <row r="462" spans="1:15" s="32" customFormat="1" x14ac:dyDescent="0.25">
      <c r="A462" s="36"/>
      <c r="B462" s="52" t="s">
        <v>262</v>
      </c>
      <c r="C462" s="36">
        <v>4</v>
      </c>
      <c r="D462" s="56">
        <v>45.602799999999995</v>
      </c>
      <c r="E462" s="84">
        <v>1208</v>
      </c>
      <c r="F462" s="179">
        <v>271753.7</v>
      </c>
      <c r="G462" s="42">
        <v>100</v>
      </c>
      <c r="H462" s="51">
        <f t="shared" ref="H462:H501" si="109">F462*G462/100</f>
        <v>271753.7</v>
      </c>
      <c r="I462" s="51">
        <f t="shared" si="108"/>
        <v>0</v>
      </c>
      <c r="J462" s="51">
        <f t="shared" si="98"/>
        <v>224.96167218543047</v>
      </c>
      <c r="K462" s="51">
        <f t="shared" ref="K462:K501" si="110">$J$11*$J$19-J462</f>
        <v>764.96901976180493</v>
      </c>
      <c r="L462" s="51">
        <f t="shared" ref="L462:L501" si="111">IF(K462&gt;0,$J$7*$J$8*(K462/$K$19),0)+$J$7*$J$9*(E462/$E$19)+$J$7*$J$10*(D462/$D$19)</f>
        <v>1249000.4540439616</v>
      </c>
      <c r="M462" s="51"/>
      <c r="N462" s="51">
        <f t="shared" si="105"/>
        <v>1249000.4540439616</v>
      </c>
      <c r="O462" s="34"/>
    </row>
    <row r="463" spans="1:15" s="32" customFormat="1" x14ac:dyDescent="0.25">
      <c r="A463" s="36"/>
      <c r="B463" s="52" t="s">
        <v>318</v>
      </c>
      <c r="C463" s="36">
        <v>4</v>
      </c>
      <c r="D463" s="56">
        <v>27.1677</v>
      </c>
      <c r="E463" s="84">
        <v>2049</v>
      </c>
      <c r="F463" s="179">
        <v>461128</v>
      </c>
      <c r="G463" s="42">
        <v>100</v>
      </c>
      <c r="H463" s="51">
        <f t="shared" si="109"/>
        <v>461128</v>
      </c>
      <c r="I463" s="51">
        <f t="shared" si="108"/>
        <v>0</v>
      </c>
      <c r="J463" s="51">
        <f t="shared" si="98"/>
        <v>225.05026842362128</v>
      </c>
      <c r="K463" s="51">
        <f t="shared" si="110"/>
        <v>764.88042352361413</v>
      </c>
      <c r="L463" s="51">
        <f t="shared" si="111"/>
        <v>1292682.3103369738</v>
      </c>
      <c r="M463" s="51"/>
      <c r="N463" s="51">
        <f t="shared" si="105"/>
        <v>1292682.3103369738</v>
      </c>
      <c r="O463" s="34"/>
    </row>
    <row r="464" spans="1:15" s="32" customFormat="1" x14ac:dyDescent="0.25">
      <c r="A464" s="36"/>
      <c r="B464" s="52" t="s">
        <v>788</v>
      </c>
      <c r="C464" s="36">
        <v>4</v>
      </c>
      <c r="D464" s="56">
        <v>26.518599999999999</v>
      </c>
      <c r="E464" s="84">
        <v>1766</v>
      </c>
      <c r="F464" s="179">
        <v>545902.1</v>
      </c>
      <c r="G464" s="42">
        <v>100</v>
      </c>
      <c r="H464" s="51">
        <f t="shared" si="109"/>
        <v>545902.1</v>
      </c>
      <c r="I464" s="51">
        <f t="shared" si="108"/>
        <v>0</v>
      </c>
      <c r="J464" s="51">
        <f t="shared" si="98"/>
        <v>309.11783691959226</v>
      </c>
      <c r="K464" s="51">
        <f t="shared" si="110"/>
        <v>680.8128550276432</v>
      </c>
      <c r="L464" s="51">
        <f t="shared" si="111"/>
        <v>1151563.003751013</v>
      </c>
      <c r="M464" s="51"/>
      <c r="N464" s="51">
        <f t="shared" si="105"/>
        <v>1151563.003751013</v>
      </c>
      <c r="O464" s="34"/>
    </row>
    <row r="465" spans="1:15" s="32" customFormat="1" x14ac:dyDescent="0.25">
      <c r="A465" s="36"/>
      <c r="B465" s="52" t="s">
        <v>319</v>
      </c>
      <c r="C465" s="36">
        <v>4</v>
      </c>
      <c r="D465" s="56">
        <v>22.964099999999998</v>
      </c>
      <c r="E465" s="84">
        <v>909</v>
      </c>
      <c r="F465" s="179">
        <v>309805</v>
      </c>
      <c r="G465" s="42">
        <v>100</v>
      </c>
      <c r="H465" s="51">
        <f t="shared" si="109"/>
        <v>309805</v>
      </c>
      <c r="I465" s="51">
        <f t="shared" si="108"/>
        <v>0</v>
      </c>
      <c r="J465" s="51">
        <f t="shared" si="98"/>
        <v>340.81958195819584</v>
      </c>
      <c r="K465" s="51">
        <f t="shared" si="110"/>
        <v>649.11110998903962</v>
      </c>
      <c r="L465" s="51">
        <f t="shared" si="111"/>
        <v>986018.61678477773</v>
      </c>
      <c r="M465" s="51"/>
      <c r="N465" s="51">
        <f t="shared" si="105"/>
        <v>986018.61678477773</v>
      </c>
      <c r="O465" s="34"/>
    </row>
    <row r="466" spans="1:15" s="32" customFormat="1" x14ac:dyDescent="0.25">
      <c r="A466" s="36"/>
      <c r="B466" s="52" t="s">
        <v>320</v>
      </c>
      <c r="C466" s="36">
        <v>4</v>
      </c>
      <c r="D466" s="56">
        <v>23.157800000000002</v>
      </c>
      <c r="E466" s="84">
        <v>1078</v>
      </c>
      <c r="F466" s="179">
        <v>464644.5</v>
      </c>
      <c r="G466" s="42">
        <v>100</v>
      </c>
      <c r="H466" s="51">
        <f t="shared" si="109"/>
        <v>464644.5</v>
      </c>
      <c r="I466" s="51">
        <f t="shared" si="108"/>
        <v>0</v>
      </c>
      <c r="J466" s="51">
        <f t="shared" si="98"/>
        <v>431.02458256029684</v>
      </c>
      <c r="K466" s="51">
        <f t="shared" si="110"/>
        <v>558.90610938693862</v>
      </c>
      <c r="L466" s="51">
        <f t="shared" si="111"/>
        <v>900930.24479259737</v>
      </c>
      <c r="M466" s="51"/>
      <c r="N466" s="51">
        <f t="shared" si="105"/>
        <v>900930.24479259737</v>
      </c>
      <c r="O466" s="34"/>
    </row>
    <row r="467" spans="1:15" s="32" customFormat="1" x14ac:dyDescent="0.25">
      <c r="A467" s="36"/>
      <c r="B467" s="52" t="s">
        <v>321</v>
      </c>
      <c r="C467" s="36">
        <v>4</v>
      </c>
      <c r="D467" s="56">
        <v>52.364100000000001</v>
      </c>
      <c r="E467" s="84">
        <v>2950</v>
      </c>
      <c r="F467" s="179">
        <v>911076.2</v>
      </c>
      <c r="G467" s="42">
        <v>100</v>
      </c>
      <c r="H467" s="51">
        <f t="shared" si="109"/>
        <v>911076.2</v>
      </c>
      <c r="I467" s="51">
        <f t="shared" si="108"/>
        <v>0</v>
      </c>
      <c r="J467" s="51">
        <f t="shared" si="98"/>
        <v>308.83938983050848</v>
      </c>
      <c r="K467" s="51">
        <f t="shared" si="110"/>
        <v>681.09130211672698</v>
      </c>
      <c r="L467" s="51">
        <f t="shared" si="111"/>
        <v>1405636.4818890081</v>
      </c>
      <c r="M467" s="51"/>
      <c r="N467" s="51">
        <f t="shared" si="105"/>
        <v>1405636.4818890081</v>
      </c>
      <c r="O467" s="34"/>
    </row>
    <row r="468" spans="1:15" s="32" customFormat="1" x14ac:dyDescent="0.25">
      <c r="A468" s="36"/>
      <c r="B468" s="52" t="s">
        <v>197</v>
      </c>
      <c r="C468" s="36">
        <v>4</v>
      </c>
      <c r="D468" s="56">
        <v>28.741099999999999</v>
      </c>
      <c r="E468" s="84">
        <v>1505</v>
      </c>
      <c r="F468" s="179">
        <v>340546</v>
      </c>
      <c r="G468" s="42">
        <v>100</v>
      </c>
      <c r="H468" s="51">
        <f t="shared" si="109"/>
        <v>340546</v>
      </c>
      <c r="I468" s="51">
        <f t="shared" si="108"/>
        <v>0</v>
      </c>
      <c r="J468" s="51">
        <f t="shared" si="98"/>
        <v>226.27641196013289</v>
      </c>
      <c r="K468" s="51">
        <f t="shared" si="110"/>
        <v>763.65427998710254</v>
      </c>
      <c r="L468" s="51">
        <f t="shared" si="111"/>
        <v>1224498.5049487406</v>
      </c>
      <c r="M468" s="51"/>
      <c r="N468" s="51">
        <f t="shared" si="105"/>
        <v>1224498.5049487406</v>
      </c>
      <c r="O468" s="34"/>
    </row>
    <row r="469" spans="1:15" s="32" customFormat="1" x14ac:dyDescent="0.25">
      <c r="A469" s="36"/>
      <c r="B469" s="52" t="s">
        <v>322</v>
      </c>
      <c r="C469" s="36">
        <v>4</v>
      </c>
      <c r="D469" s="56">
        <v>30.527899999999999</v>
      </c>
      <c r="E469" s="84">
        <v>1950</v>
      </c>
      <c r="F469" s="179">
        <v>402986</v>
      </c>
      <c r="G469" s="42">
        <v>100</v>
      </c>
      <c r="H469" s="51">
        <f t="shared" si="109"/>
        <v>402986</v>
      </c>
      <c r="I469" s="51">
        <f t="shared" si="108"/>
        <v>0</v>
      </c>
      <c r="J469" s="51">
        <f t="shared" si="98"/>
        <v>206.65948717948717</v>
      </c>
      <c r="K469" s="51">
        <f t="shared" si="110"/>
        <v>783.27120476774826</v>
      </c>
      <c r="L469" s="51">
        <f t="shared" si="111"/>
        <v>1314029.8446057551</v>
      </c>
      <c r="M469" s="51"/>
      <c r="N469" s="51">
        <f t="shared" si="105"/>
        <v>1314029.8446057551</v>
      </c>
      <c r="O469" s="34"/>
    </row>
    <row r="470" spans="1:15" s="32" customFormat="1" x14ac:dyDescent="0.25">
      <c r="A470" s="36"/>
      <c r="B470" s="52" t="s">
        <v>323</v>
      </c>
      <c r="C470" s="36">
        <v>4</v>
      </c>
      <c r="D470" s="56">
        <v>35.814700000000002</v>
      </c>
      <c r="E470" s="84">
        <v>2143</v>
      </c>
      <c r="F470" s="179">
        <v>1378531.4</v>
      </c>
      <c r="G470" s="42">
        <v>100</v>
      </c>
      <c r="H470" s="51">
        <f t="shared" si="109"/>
        <v>1378531.4</v>
      </c>
      <c r="I470" s="51">
        <f t="shared" si="108"/>
        <v>0</v>
      </c>
      <c r="J470" s="51">
        <f t="shared" ref="J470:J533" si="112">F470/E470</f>
        <v>643.27176854876336</v>
      </c>
      <c r="K470" s="51">
        <f t="shared" si="110"/>
        <v>346.6589233984721</v>
      </c>
      <c r="L470" s="51">
        <f t="shared" si="111"/>
        <v>834964.4500773258</v>
      </c>
      <c r="M470" s="51"/>
      <c r="N470" s="51">
        <f t="shared" si="105"/>
        <v>834964.4500773258</v>
      </c>
      <c r="O470" s="34"/>
    </row>
    <row r="471" spans="1:15" s="32" customFormat="1" x14ac:dyDescent="0.25">
      <c r="A471" s="36"/>
      <c r="B471" s="52" t="s">
        <v>324</v>
      </c>
      <c r="C471" s="36">
        <v>4</v>
      </c>
      <c r="D471" s="56">
        <v>50.043500000000009</v>
      </c>
      <c r="E471" s="84">
        <v>3103</v>
      </c>
      <c r="F471" s="179">
        <v>463989.1</v>
      </c>
      <c r="G471" s="42">
        <v>100</v>
      </c>
      <c r="H471" s="51">
        <f t="shared" si="109"/>
        <v>463989.1</v>
      </c>
      <c r="I471" s="51">
        <f t="shared" si="108"/>
        <v>0</v>
      </c>
      <c r="J471" s="51">
        <f t="shared" si="112"/>
        <v>149.52919755075732</v>
      </c>
      <c r="K471" s="51">
        <f t="shared" si="110"/>
        <v>840.40149439647814</v>
      </c>
      <c r="L471" s="51">
        <f t="shared" si="111"/>
        <v>1608779.488344182</v>
      </c>
      <c r="M471" s="51"/>
      <c r="N471" s="51">
        <f t="shared" si="105"/>
        <v>1608779.488344182</v>
      </c>
      <c r="O471" s="34"/>
    </row>
    <row r="472" spans="1:15" s="32" customFormat="1" x14ac:dyDescent="0.25">
      <c r="A472" s="36"/>
      <c r="B472" s="52" t="s">
        <v>325</v>
      </c>
      <c r="C472" s="36">
        <v>4</v>
      </c>
      <c r="D472" s="56">
        <v>22.613199999999999</v>
      </c>
      <c r="E472" s="84">
        <v>1345</v>
      </c>
      <c r="F472" s="179">
        <v>730020.6</v>
      </c>
      <c r="G472" s="42">
        <v>100</v>
      </c>
      <c r="H472" s="51">
        <f t="shared" si="109"/>
        <v>730020.6</v>
      </c>
      <c r="I472" s="51">
        <f t="shared" si="108"/>
        <v>0</v>
      </c>
      <c r="J472" s="51">
        <f t="shared" si="112"/>
        <v>542.76624535315989</v>
      </c>
      <c r="K472" s="51">
        <f t="shared" si="110"/>
        <v>447.16444659407557</v>
      </c>
      <c r="L472" s="51">
        <f t="shared" si="111"/>
        <v>800305.52587333601</v>
      </c>
      <c r="M472" s="51"/>
      <c r="N472" s="51">
        <f t="shared" si="105"/>
        <v>800305.52587333601</v>
      </c>
      <c r="O472" s="34"/>
    </row>
    <row r="473" spans="1:15" s="32" customFormat="1" x14ac:dyDescent="0.25">
      <c r="A473" s="36"/>
      <c r="B473" s="52" t="s">
        <v>870</v>
      </c>
      <c r="C473" s="36">
        <v>3</v>
      </c>
      <c r="D473" s="56">
        <v>15.1205</v>
      </c>
      <c r="E473" s="84">
        <v>12786</v>
      </c>
      <c r="F473" s="179">
        <v>26279025.800000001</v>
      </c>
      <c r="G473" s="42">
        <v>50</v>
      </c>
      <c r="H473" s="51">
        <f t="shared" si="109"/>
        <v>13139512.9</v>
      </c>
      <c r="I473" s="51">
        <f t="shared" si="108"/>
        <v>13139512.9</v>
      </c>
      <c r="J473" s="51">
        <f t="shared" si="112"/>
        <v>2055.296871578289</v>
      </c>
      <c r="K473" s="51">
        <f t="shared" si="110"/>
        <v>-1065.3661796310535</v>
      </c>
      <c r="L473" s="51">
        <f t="shared" si="111"/>
        <v>1761167.434410566</v>
      </c>
      <c r="M473" s="51"/>
      <c r="N473" s="51">
        <f t="shared" si="105"/>
        <v>1761167.434410566</v>
      </c>
      <c r="O473" s="34"/>
    </row>
    <row r="474" spans="1:15" s="32" customFormat="1" x14ac:dyDescent="0.25">
      <c r="A474" s="36"/>
      <c r="B474" s="52" t="s">
        <v>326</v>
      </c>
      <c r="C474" s="36">
        <v>4</v>
      </c>
      <c r="D474" s="56">
        <v>24.532899999999998</v>
      </c>
      <c r="E474" s="84">
        <v>1504</v>
      </c>
      <c r="F474" s="179">
        <v>303503</v>
      </c>
      <c r="G474" s="42">
        <v>100</v>
      </c>
      <c r="H474" s="51">
        <f t="shared" si="109"/>
        <v>303503</v>
      </c>
      <c r="I474" s="51">
        <f t="shared" si="108"/>
        <v>0</v>
      </c>
      <c r="J474" s="51">
        <f t="shared" si="112"/>
        <v>201.7972074468085</v>
      </c>
      <c r="K474" s="51">
        <f t="shared" si="110"/>
        <v>788.1334845004269</v>
      </c>
      <c r="L474" s="51">
        <f t="shared" si="111"/>
        <v>1238161.1381679773</v>
      </c>
      <c r="M474" s="51"/>
      <c r="N474" s="51">
        <f t="shared" si="105"/>
        <v>1238161.1381679773</v>
      </c>
      <c r="O474" s="34"/>
    </row>
    <row r="475" spans="1:15" s="32" customFormat="1" x14ac:dyDescent="0.25">
      <c r="A475" s="36"/>
      <c r="B475" s="52" t="s">
        <v>327</v>
      </c>
      <c r="C475" s="36">
        <v>4</v>
      </c>
      <c r="D475" s="56">
        <v>34.783699999999996</v>
      </c>
      <c r="E475" s="84">
        <v>2154</v>
      </c>
      <c r="F475" s="179">
        <v>1055593.1000000001</v>
      </c>
      <c r="G475" s="42">
        <v>100</v>
      </c>
      <c r="H475" s="51">
        <f t="shared" si="109"/>
        <v>1055593.1000000001</v>
      </c>
      <c r="I475" s="51">
        <f t="shared" si="108"/>
        <v>0</v>
      </c>
      <c r="J475" s="51">
        <f t="shared" si="112"/>
        <v>490.06179201485611</v>
      </c>
      <c r="K475" s="51">
        <f t="shared" si="110"/>
        <v>499.86889993237935</v>
      </c>
      <c r="L475" s="51">
        <f t="shared" si="111"/>
        <v>1016626.3025211265</v>
      </c>
      <c r="M475" s="51"/>
      <c r="N475" s="51">
        <f t="shared" si="105"/>
        <v>1016626.3025211265</v>
      </c>
      <c r="O475" s="34"/>
    </row>
    <row r="476" spans="1:15" s="32" customFormat="1" x14ac:dyDescent="0.25">
      <c r="A476" s="36"/>
      <c r="B476" s="52" t="s">
        <v>328</v>
      </c>
      <c r="C476" s="36">
        <v>4</v>
      </c>
      <c r="D476" s="56">
        <v>42.847299999999997</v>
      </c>
      <c r="E476" s="84">
        <v>3125</v>
      </c>
      <c r="F476" s="179">
        <v>1855099.2</v>
      </c>
      <c r="G476" s="42">
        <v>100</v>
      </c>
      <c r="H476" s="51">
        <f t="shared" si="109"/>
        <v>1855099.2</v>
      </c>
      <c r="I476" s="51">
        <f t="shared" si="108"/>
        <v>0</v>
      </c>
      <c r="J476" s="51">
        <f t="shared" si="112"/>
        <v>593.63174400000003</v>
      </c>
      <c r="K476" s="51">
        <f t="shared" si="110"/>
        <v>396.29894794723543</v>
      </c>
      <c r="L476" s="51">
        <f t="shared" si="111"/>
        <v>1051621.9278851708</v>
      </c>
      <c r="M476" s="51"/>
      <c r="N476" s="51">
        <f t="shared" si="105"/>
        <v>1051621.9278851708</v>
      </c>
      <c r="O476" s="34"/>
    </row>
    <row r="477" spans="1:15" s="32" customFormat="1" x14ac:dyDescent="0.25">
      <c r="A477" s="36"/>
      <c r="B477" s="52" t="s">
        <v>329</v>
      </c>
      <c r="C477" s="36">
        <v>4</v>
      </c>
      <c r="D477" s="56">
        <v>27.030799999999999</v>
      </c>
      <c r="E477" s="84">
        <v>1695</v>
      </c>
      <c r="F477" s="179">
        <v>3069275.1</v>
      </c>
      <c r="G477" s="42">
        <v>100</v>
      </c>
      <c r="H477" s="51">
        <f t="shared" si="109"/>
        <v>3069275.1</v>
      </c>
      <c r="I477" s="51">
        <f t="shared" si="108"/>
        <v>0</v>
      </c>
      <c r="J477" s="51">
        <f t="shared" si="112"/>
        <v>1810.7817699115044</v>
      </c>
      <c r="K477" s="51">
        <f t="shared" si="110"/>
        <v>-820.85107796426894</v>
      </c>
      <c r="L477" s="51">
        <f t="shared" si="111"/>
        <v>326279.70349756512</v>
      </c>
      <c r="M477" s="51"/>
      <c r="N477" s="51">
        <f t="shared" si="105"/>
        <v>326279.70349756512</v>
      </c>
      <c r="O477" s="34"/>
    </row>
    <row r="478" spans="1:15" s="32" customFormat="1" x14ac:dyDescent="0.25">
      <c r="A478" s="36"/>
      <c r="B478" s="52" t="s">
        <v>330</v>
      </c>
      <c r="C478" s="36">
        <v>4</v>
      </c>
      <c r="D478" s="56">
        <v>20.4026</v>
      </c>
      <c r="E478" s="84">
        <v>1375</v>
      </c>
      <c r="F478" s="179">
        <v>568652.19999999995</v>
      </c>
      <c r="G478" s="42">
        <v>100</v>
      </c>
      <c r="H478" s="51">
        <f t="shared" si="109"/>
        <v>568652.19999999995</v>
      </c>
      <c r="I478" s="51">
        <f t="shared" si="108"/>
        <v>0</v>
      </c>
      <c r="J478" s="51">
        <f t="shared" si="112"/>
        <v>413.5652363636363</v>
      </c>
      <c r="K478" s="51">
        <f t="shared" si="110"/>
        <v>576.36545558359921</v>
      </c>
      <c r="L478" s="51">
        <f t="shared" si="111"/>
        <v>951289.91611620551</v>
      </c>
      <c r="M478" s="51"/>
      <c r="N478" s="51">
        <f t="shared" si="105"/>
        <v>951289.91611620551</v>
      </c>
      <c r="O478" s="34"/>
    </row>
    <row r="479" spans="1:15" s="32" customFormat="1" x14ac:dyDescent="0.25">
      <c r="A479" s="36"/>
      <c r="B479" s="52" t="s">
        <v>301</v>
      </c>
      <c r="C479" s="36">
        <v>4</v>
      </c>
      <c r="D479" s="56">
        <v>38.792499999999997</v>
      </c>
      <c r="E479" s="84">
        <v>1530</v>
      </c>
      <c r="F479" s="179">
        <v>575143.30000000005</v>
      </c>
      <c r="G479" s="42">
        <v>100</v>
      </c>
      <c r="H479" s="51">
        <f t="shared" si="109"/>
        <v>575143.30000000005</v>
      </c>
      <c r="I479" s="51">
        <f t="shared" si="108"/>
        <v>0</v>
      </c>
      <c r="J479" s="51">
        <f t="shared" si="112"/>
        <v>375.91065359477125</v>
      </c>
      <c r="K479" s="51">
        <f t="shared" si="110"/>
        <v>614.02003835246421</v>
      </c>
      <c r="L479" s="51">
        <f t="shared" si="111"/>
        <v>1085383.3653043753</v>
      </c>
      <c r="M479" s="51"/>
      <c r="N479" s="51">
        <f t="shared" si="105"/>
        <v>1085383.3653043753</v>
      </c>
      <c r="O479" s="34"/>
    </row>
    <row r="480" spans="1:15" s="32" customFormat="1" x14ac:dyDescent="0.25">
      <c r="A480" s="36"/>
      <c r="B480" s="52" t="s">
        <v>331</v>
      </c>
      <c r="C480" s="36">
        <v>4</v>
      </c>
      <c r="D480" s="56">
        <v>27.402800000000003</v>
      </c>
      <c r="E480" s="84">
        <v>1478</v>
      </c>
      <c r="F480" s="179">
        <v>317518.59999999998</v>
      </c>
      <c r="G480" s="42">
        <v>100</v>
      </c>
      <c r="H480" s="51">
        <f t="shared" si="109"/>
        <v>317518.59999999998</v>
      </c>
      <c r="I480" s="51">
        <f t="shared" si="108"/>
        <v>0</v>
      </c>
      <c r="J480" s="51">
        <f t="shared" si="112"/>
        <v>214.82990527740188</v>
      </c>
      <c r="K480" s="51">
        <f t="shared" si="110"/>
        <v>775.10078666983361</v>
      </c>
      <c r="L480" s="51">
        <f t="shared" si="111"/>
        <v>1229683.1831968173</v>
      </c>
      <c r="M480" s="51"/>
      <c r="N480" s="51">
        <f t="shared" si="105"/>
        <v>1229683.1831968173</v>
      </c>
      <c r="O480" s="34"/>
    </row>
    <row r="481" spans="1:15" s="32" customFormat="1" x14ac:dyDescent="0.25">
      <c r="A481" s="36"/>
      <c r="B481" s="52" t="s">
        <v>332</v>
      </c>
      <c r="C481" s="36">
        <v>4</v>
      </c>
      <c r="D481" s="56">
        <v>19.755499999999998</v>
      </c>
      <c r="E481" s="84">
        <v>1640</v>
      </c>
      <c r="F481" s="179">
        <v>3040260.8</v>
      </c>
      <c r="G481" s="42">
        <v>100</v>
      </c>
      <c r="H481" s="51">
        <f t="shared" si="109"/>
        <v>3040260.8</v>
      </c>
      <c r="I481" s="51">
        <f t="shared" si="108"/>
        <v>0</v>
      </c>
      <c r="J481" s="51">
        <f t="shared" si="112"/>
        <v>1853.8175609756097</v>
      </c>
      <c r="K481" s="51">
        <f t="shared" si="110"/>
        <v>-863.88686902837424</v>
      </c>
      <c r="L481" s="51">
        <f t="shared" si="111"/>
        <v>291965.48589012248</v>
      </c>
      <c r="M481" s="51"/>
      <c r="N481" s="51">
        <f t="shared" si="105"/>
        <v>291965.48589012248</v>
      </c>
      <c r="O481" s="34"/>
    </row>
    <row r="482" spans="1:15" s="32" customFormat="1" x14ac:dyDescent="0.25">
      <c r="A482" s="36"/>
      <c r="B482" s="52" t="s">
        <v>333</v>
      </c>
      <c r="C482" s="36">
        <v>4</v>
      </c>
      <c r="D482" s="56">
        <v>31.557099999999998</v>
      </c>
      <c r="E482" s="84">
        <v>825</v>
      </c>
      <c r="F482" s="179">
        <v>219686.8</v>
      </c>
      <c r="G482" s="42">
        <v>100</v>
      </c>
      <c r="H482" s="51">
        <f t="shared" si="109"/>
        <v>219686.8</v>
      </c>
      <c r="I482" s="51">
        <f t="shared" si="108"/>
        <v>0</v>
      </c>
      <c r="J482" s="51">
        <f t="shared" si="112"/>
        <v>266.28703030303029</v>
      </c>
      <c r="K482" s="51">
        <f t="shared" si="110"/>
        <v>723.64366164420517</v>
      </c>
      <c r="L482" s="51">
        <f t="shared" si="111"/>
        <v>1096202.8009411863</v>
      </c>
      <c r="M482" s="51"/>
      <c r="N482" s="51">
        <f t="shared" si="105"/>
        <v>1096202.8009411863</v>
      </c>
      <c r="O482" s="34"/>
    </row>
    <row r="483" spans="1:15" s="32" customFormat="1" x14ac:dyDescent="0.25">
      <c r="A483" s="36"/>
      <c r="B483" s="52" t="s">
        <v>334</v>
      </c>
      <c r="C483" s="36">
        <v>4</v>
      </c>
      <c r="D483" s="56">
        <v>3.6592000000000002</v>
      </c>
      <c r="E483" s="84">
        <v>1827</v>
      </c>
      <c r="F483" s="179">
        <v>2026336.4</v>
      </c>
      <c r="G483" s="42">
        <v>100</v>
      </c>
      <c r="H483" s="51">
        <f t="shared" si="109"/>
        <v>2026336.4</v>
      </c>
      <c r="I483" s="51">
        <f t="shared" si="108"/>
        <v>0</v>
      </c>
      <c r="J483" s="51">
        <f t="shared" si="112"/>
        <v>1109.1058565955118</v>
      </c>
      <c r="K483" s="51">
        <f t="shared" si="110"/>
        <v>-119.17516464827634</v>
      </c>
      <c r="L483" s="51">
        <f t="shared" si="111"/>
        <v>257211.84699699475</v>
      </c>
      <c r="M483" s="51"/>
      <c r="N483" s="51">
        <f t="shared" si="105"/>
        <v>257211.84699699475</v>
      </c>
      <c r="O483" s="34"/>
    </row>
    <row r="484" spans="1:15" s="32" customFormat="1" x14ac:dyDescent="0.25">
      <c r="A484" s="36"/>
      <c r="B484" s="52" t="s">
        <v>335</v>
      </c>
      <c r="C484" s="36">
        <v>4</v>
      </c>
      <c r="D484" s="56">
        <v>3.3653</v>
      </c>
      <c r="E484" s="84">
        <v>1894</v>
      </c>
      <c r="F484" s="179">
        <v>657636.1</v>
      </c>
      <c r="G484" s="42">
        <v>100</v>
      </c>
      <c r="H484" s="51">
        <f t="shared" si="109"/>
        <v>657636.1</v>
      </c>
      <c r="I484" s="51">
        <f t="shared" si="108"/>
        <v>0</v>
      </c>
      <c r="J484" s="51">
        <f t="shared" si="112"/>
        <v>347.22074973600843</v>
      </c>
      <c r="K484" s="51">
        <f t="shared" si="110"/>
        <v>642.70994221122703</v>
      </c>
      <c r="L484" s="51">
        <f t="shared" si="111"/>
        <v>1037006.4070705093</v>
      </c>
      <c r="M484" s="51"/>
      <c r="N484" s="51">
        <f t="shared" si="105"/>
        <v>1037006.4070705093</v>
      </c>
      <c r="O484" s="34"/>
    </row>
    <row r="485" spans="1:15" s="32" customFormat="1" x14ac:dyDescent="0.25">
      <c r="A485" s="36"/>
      <c r="B485" s="52" t="s">
        <v>336</v>
      </c>
      <c r="C485" s="36">
        <v>4</v>
      </c>
      <c r="D485" s="56">
        <v>13.880999999999998</v>
      </c>
      <c r="E485" s="84">
        <v>964</v>
      </c>
      <c r="F485" s="179">
        <v>234899.7</v>
      </c>
      <c r="G485" s="42">
        <v>100</v>
      </c>
      <c r="H485" s="51">
        <f t="shared" si="109"/>
        <v>234899.7</v>
      </c>
      <c r="I485" s="51">
        <f t="shared" si="108"/>
        <v>0</v>
      </c>
      <c r="J485" s="51">
        <f t="shared" si="112"/>
        <v>243.671887966805</v>
      </c>
      <c r="K485" s="51">
        <f t="shared" si="110"/>
        <v>746.25880398043046</v>
      </c>
      <c r="L485" s="51">
        <f t="shared" si="111"/>
        <v>1076352.267113785</v>
      </c>
      <c r="M485" s="51"/>
      <c r="N485" s="51">
        <f t="shared" si="105"/>
        <v>1076352.267113785</v>
      </c>
      <c r="O485" s="34"/>
    </row>
    <row r="486" spans="1:15" s="32" customFormat="1" x14ac:dyDescent="0.25">
      <c r="A486" s="36"/>
      <c r="B486" s="52" t="s">
        <v>337</v>
      </c>
      <c r="C486" s="36">
        <v>4</v>
      </c>
      <c r="D486" s="56">
        <v>30.09</v>
      </c>
      <c r="E486" s="84">
        <v>965</v>
      </c>
      <c r="F486" s="179">
        <v>344566.7</v>
      </c>
      <c r="G486" s="42">
        <v>100</v>
      </c>
      <c r="H486" s="51">
        <f t="shared" si="109"/>
        <v>344566.7</v>
      </c>
      <c r="I486" s="51">
        <f t="shared" si="108"/>
        <v>0</v>
      </c>
      <c r="J486" s="51">
        <f t="shared" si="112"/>
        <v>357.06393782383418</v>
      </c>
      <c r="K486" s="51">
        <f t="shared" si="110"/>
        <v>632.86675412340128</v>
      </c>
      <c r="L486" s="51">
        <f t="shared" si="111"/>
        <v>1000401.2981180935</v>
      </c>
      <c r="M486" s="51"/>
      <c r="N486" s="51">
        <f t="shared" si="105"/>
        <v>1000401.2981180935</v>
      </c>
      <c r="O486" s="34"/>
    </row>
    <row r="487" spans="1:15" s="32" customFormat="1" x14ac:dyDescent="0.25">
      <c r="A487" s="36"/>
      <c r="B487" s="52" t="s">
        <v>338</v>
      </c>
      <c r="C487" s="36">
        <v>4</v>
      </c>
      <c r="D487" s="56">
        <v>55.488399999999999</v>
      </c>
      <c r="E487" s="84">
        <v>2815</v>
      </c>
      <c r="F487" s="179">
        <v>546318</v>
      </c>
      <c r="G487" s="42">
        <v>100</v>
      </c>
      <c r="H487" s="51">
        <f t="shared" si="109"/>
        <v>546318</v>
      </c>
      <c r="I487" s="51">
        <f t="shared" si="108"/>
        <v>0</v>
      </c>
      <c r="J487" s="51">
        <f t="shared" si="112"/>
        <v>194.07388987566608</v>
      </c>
      <c r="K487" s="51">
        <f t="shared" si="110"/>
        <v>795.8568020715694</v>
      </c>
      <c r="L487" s="51">
        <f t="shared" si="111"/>
        <v>1537062.6528666583</v>
      </c>
      <c r="M487" s="51"/>
      <c r="N487" s="51">
        <f t="shared" si="105"/>
        <v>1537062.6528666583</v>
      </c>
      <c r="O487" s="34"/>
    </row>
    <row r="488" spans="1:15" s="32" customFormat="1" x14ac:dyDescent="0.25">
      <c r="A488" s="36"/>
      <c r="B488" s="52" t="s">
        <v>339</v>
      </c>
      <c r="C488" s="36">
        <v>4</v>
      </c>
      <c r="D488" s="56">
        <v>30.717099999999999</v>
      </c>
      <c r="E488" s="84">
        <v>1766</v>
      </c>
      <c r="F488" s="179">
        <v>1500361.1</v>
      </c>
      <c r="G488" s="42">
        <v>100</v>
      </c>
      <c r="H488" s="51">
        <f t="shared" si="109"/>
        <v>1500361.1</v>
      </c>
      <c r="I488" s="51">
        <f t="shared" si="108"/>
        <v>0</v>
      </c>
      <c r="J488" s="51">
        <f t="shared" si="112"/>
        <v>849.58159682899213</v>
      </c>
      <c r="K488" s="51">
        <f t="shared" si="110"/>
        <v>140.34909511824333</v>
      </c>
      <c r="L488" s="51">
        <f t="shared" si="111"/>
        <v>517989.48780949746</v>
      </c>
      <c r="M488" s="51"/>
      <c r="N488" s="51">
        <f t="shared" si="105"/>
        <v>517989.48780949746</v>
      </c>
      <c r="O488" s="34"/>
    </row>
    <row r="489" spans="1:15" s="32" customFormat="1" x14ac:dyDescent="0.25">
      <c r="A489" s="36"/>
      <c r="B489" s="52" t="s">
        <v>340</v>
      </c>
      <c r="C489" s="36">
        <v>4</v>
      </c>
      <c r="D489" s="56">
        <v>26.287699999999997</v>
      </c>
      <c r="E489" s="84">
        <v>1587</v>
      </c>
      <c r="F489" s="179">
        <v>634621.30000000005</v>
      </c>
      <c r="G489" s="42">
        <v>100</v>
      </c>
      <c r="H489" s="51">
        <f t="shared" si="109"/>
        <v>634621.30000000005</v>
      </c>
      <c r="I489" s="51">
        <f t="shared" si="108"/>
        <v>0</v>
      </c>
      <c r="J489" s="51">
        <f t="shared" si="112"/>
        <v>399.88739760554506</v>
      </c>
      <c r="K489" s="51">
        <f t="shared" si="110"/>
        <v>590.0432943416904</v>
      </c>
      <c r="L489" s="51">
        <f t="shared" si="111"/>
        <v>1017813.9429419697</v>
      </c>
      <c r="M489" s="51"/>
      <c r="N489" s="51">
        <f t="shared" si="105"/>
        <v>1017813.9429419697</v>
      </c>
      <c r="O489" s="34"/>
    </row>
    <row r="490" spans="1:15" s="32" customFormat="1" x14ac:dyDescent="0.25">
      <c r="A490" s="36"/>
      <c r="B490" s="52" t="s">
        <v>341</v>
      </c>
      <c r="C490" s="36">
        <v>4</v>
      </c>
      <c r="D490" s="56">
        <v>25.453600000000002</v>
      </c>
      <c r="E490" s="84">
        <v>1291</v>
      </c>
      <c r="F490" s="179">
        <v>297301.90000000002</v>
      </c>
      <c r="G490" s="42">
        <v>100</v>
      </c>
      <c r="H490" s="51">
        <f t="shared" si="109"/>
        <v>297301.90000000002</v>
      </c>
      <c r="I490" s="51">
        <f t="shared" si="108"/>
        <v>0</v>
      </c>
      <c r="J490" s="51">
        <f t="shared" si="112"/>
        <v>230.28807126258715</v>
      </c>
      <c r="K490" s="51">
        <f t="shared" si="110"/>
        <v>759.64262068464836</v>
      </c>
      <c r="L490" s="51">
        <f t="shared" si="111"/>
        <v>1178950.5749690889</v>
      </c>
      <c r="M490" s="51"/>
      <c r="N490" s="51">
        <f t="shared" si="105"/>
        <v>1178950.5749690889</v>
      </c>
      <c r="O490" s="34"/>
    </row>
    <row r="491" spans="1:15" s="32" customFormat="1" x14ac:dyDescent="0.25">
      <c r="A491" s="36"/>
      <c r="B491" s="52" t="s">
        <v>342</v>
      </c>
      <c r="C491" s="36">
        <v>4</v>
      </c>
      <c r="D491" s="56">
        <v>29.825800000000001</v>
      </c>
      <c r="E491" s="84">
        <v>2121</v>
      </c>
      <c r="F491" s="179">
        <v>536890.30000000005</v>
      </c>
      <c r="G491" s="42">
        <v>100</v>
      </c>
      <c r="H491" s="51">
        <f t="shared" si="109"/>
        <v>536890.30000000005</v>
      </c>
      <c r="I491" s="51">
        <f t="shared" si="108"/>
        <v>0</v>
      </c>
      <c r="J491" s="51">
        <f t="shared" si="112"/>
        <v>253.13074021687885</v>
      </c>
      <c r="K491" s="51">
        <f t="shared" si="110"/>
        <v>736.79995173035661</v>
      </c>
      <c r="L491" s="51">
        <f t="shared" si="111"/>
        <v>1278414.1827463671</v>
      </c>
      <c r="M491" s="51"/>
      <c r="N491" s="51">
        <f t="shared" si="105"/>
        <v>1278414.1827463671</v>
      </c>
      <c r="O491" s="34"/>
    </row>
    <row r="492" spans="1:15" s="32" customFormat="1" x14ac:dyDescent="0.25">
      <c r="A492" s="36"/>
      <c r="B492" s="52" t="s">
        <v>789</v>
      </c>
      <c r="C492" s="36">
        <v>4</v>
      </c>
      <c r="D492" s="56">
        <v>33.023499999999999</v>
      </c>
      <c r="E492" s="84">
        <v>2555</v>
      </c>
      <c r="F492" s="179">
        <v>964680.8</v>
      </c>
      <c r="G492" s="42">
        <v>100</v>
      </c>
      <c r="H492" s="51">
        <f t="shared" si="109"/>
        <v>964680.8</v>
      </c>
      <c r="I492" s="51">
        <f t="shared" si="108"/>
        <v>0</v>
      </c>
      <c r="J492" s="51">
        <f t="shared" si="112"/>
        <v>377.56587084148731</v>
      </c>
      <c r="K492" s="51">
        <f t="shared" si="110"/>
        <v>612.36482110574821</v>
      </c>
      <c r="L492" s="51">
        <f t="shared" si="111"/>
        <v>1198691.9316197559</v>
      </c>
      <c r="M492" s="51"/>
      <c r="N492" s="51">
        <f t="shared" si="105"/>
        <v>1198691.9316197559</v>
      </c>
      <c r="O492" s="34"/>
    </row>
    <row r="493" spans="1:15" s="32" customFormat="1" x14ac:dyDescent="0.25">
      <c r="A493" s="36"/>
      <c r="B493" s="52" t="s">
        <v>343</v>
      </c>
      <c r="C493" s="36">
        <v>4</v>
      </c>
      <c r="D493" s="56">
        <v>30.994699999999998</v>
      </c>
      <c r="E493" s="84">
        <v>1150</v>
      </c>
      <c r="F493" s="179">
        <v>338995.7</v>
      </c>
      <c r="G493" s="42">
        <v>100</v>
      </c>
      <c r="H493" s="51">
        <f t="shared" si="109"/>
        <v>338995.7</v>
      </c>
      <c r="I493" s="51">
        <f t="shared" si="108"/>
        <v>0</v>
      </c>
      <c r="J493" s="51">
        <f t="shared" si="112"/>
        <v>294.77886956521741</v>
      </c>
      <c r="K493" s="51">
        <f t="shared" si="110"/>
        <v>695.15182238201805</v>
      </c>
      <c r="L493" s="51">
        <f t="shared" si="111"/>
        <v>1103236.8972083435</v>
      </c>
      <c r="M493" s="51"/>
      <c r="N493" s="51">
        <f t="shared" si="105"/>
        <v>1103236.8972083435</v>
      </c>
      <c r="O493" s="34"/>
    </row>
    <row r="494" spans="1:15" s="32" customFormat="1" x14ac:dyDescent="0.25">
      <c r="A494" s="36"/>
      <c r="B494" s="52" t="s">
        <v>344</v>
      </c>
      <c r="C494" s="36">
        <v>4</v>
      </c>
      <c r="D494" s="56">
        <v>35.313499999999998</v>
      </c>
      <c r="E494" s="84">
        <v>2285</v>
      </c>
      <c r="F494" s="179">
        <v>666395.80000000005</v>
      </c>
      <c r="G494" s="42">
        <v>100</v>
      </c>
      <c r="H494" s="51">
        <f t="shared" si="109"/>
        <v>666395.80000000005</v>
      </c>
      <c r="I494" s="51">
        <f t="shared" si="108"/>
        <v>0</v>
      </c>
      <c r="J494" s="51">
        <f t="shared" si="112"/>
        <v>291.63929978118165</v>
      </c>
      <c r="K494" s="51">
        <f t="shared" si="110"/>
        <v>698.29139216605381</v>
      </c>
      <c r="L494" s="51">
        <f t="shared" si="111"/>
        <v>1274383.0654986952</v>
      </c>
      <c r="M494" s="51"/>
      <c r="N494" s="51">
        <f t="shared" si="105"/>
        <v>1274383.0654986952</v>
      </c>
      <c r="O494" s="34"/>
    </row>
    <row r="495" spans="1:15" s="32" customFormat="1" x14ac:dyDescent="0.25">
      <c r="A495" s="36"/>
      <c r="B495" s="52" t="s">
        <v>143</v>
      </c>
      <c r="C495" s="36">
        <v>4</v>
      </c>
      <c r="D495" s="56">
        <v>21.177500000000002</v>
      </c>
      <c r="E495" s="84">
        <v>1083</v>
      </c>
      <c r="F495" s="179">
        <v>239285.9</v>
      </c>
      <c r="G495" s="42">
        <v>100</v>
      </c>
      <c r="H495" s="51">
        <f t="shared" si="109"/>
        <v>239285.9</v>
      </c>
      <c r="I495" s="51">
        <f t="shared" si="108"/>
        <v>0</v>
      </c>
      <c r="J495" s="51">
        <f t="shared" si="112"/>
        <v>220.94727608494921</v>
      </c>
      <c r="K495" s="51">
        <f t="shared" si="110"/>
        <v>768.98341586228628</v>
      </c>
      <c r="L495" s="51">
        <f t="shared" si="111"/>
        <v>1146574.1126689978</v>
      </c>
      <c r="M495" s="51"/>
      <c r="N495" s="51">
        <f t="shared" si="105"/>
        <v>1146574.1126689978</v>
      </c>
      <c r="O495" s="34"/>
    </row>
    <row r="496" spans="1:15" s="32" customFormat="1" x14ac:dyDescent="0.25">
      <c r="A496" s="36"/>
      <c r="B496" s="52" t="s">
        <v>790</v>
      </c>
      <c r="C496" s="36">
        <v>4</v>
      </c>
      <c r="D496" s="56">
        <v>3.9474999999999998</v>
      </c>
      <c r="E496" s="84">
        <v>908</v>
      </c>
      <c r="F496" s="179">
        <v>604031.5</v>
      </c>
      <c r="G496" s="42">
        <v>100</v>
      </c>
      <c r="H496" s="51">
        <f t="shared" si="109"/>
        <v>604031.5</v>
      </c>
      <c r="I496" s="51">
        <f t="shared" si="108"/>
        <v>0</v>
      </c>
      <c r="J496" s="51">
        <f t="shared" si="112"/>
        <v>665.2329295154185</v>
      </c>
      <c r="K496" s="51">
        <f t="shared" si="110"/>
        <v>324.69776243181695</v>
      </c>
      <c r="L496" s="51">
        <f t="shared" si="111"/>
        <v>525716.21910399222</v>
      </c>
      <c r="M496" s="51"/>
      <c r="N496" s="51">
        <f t="shared" si="105"/>
        <v>525716.21910399222</v>
      </c>
      <c r="O496" s="34"/>
    </row>
    <row r="497" spans="1:15" s="32" customFormat="1" x14ac:dyDescent="0.25">
      <c r="A497" s="36"/>
      <c r="B497" s="52" t="s">
        <v>345</v>
      </c>
      <c r="C497" s="36">
        <v>4</v>
      </c>
      <c r="D497" s="56">
        <v>27.792899999999999</v>
      </c>
      <c r="E497" s="84">
        <v>1175</v>
      </c>
      <c r="F497" s="179">
        <v>260107.6</v>
      </c>
      <c r="G497" s="42">
        <v>100</v>
      </c>
      <c r="H497" s="51">
        <f t="shared" si="109"/>
        <v>260107.6</v>
      </c>
      <c r="I497" s="51">
        <f t="shared" si="108"/>
        <v>0</v>
      </c>
      <c r="J497" s="51">
        <f t="shared" si="112"/>
        <v>221.36817021276596</v>
      </c>
      <c r="K497" s="51">
        <f t="shared" si="110"/>
        <v>768.56252173446956</v>
      </c>
      <c r="L497" s="51">
        <f t="shared" si="111"/>
        <v>1182869.8233396581</v>
      </c>
      <c r="M497" s="51"/>
      <c r="N497" s="51">
        <f t="shared" si="105"/>
        <v>1182869.8233396581</v>
      </c>
      <c r="O497" s="34"/>
    </row>
    <row r="498" spans="1:15" s="32" customFormat="1" x14ac:dyDescent="0.25">
      <c r="A498" s="36"/>
      <c r="B498" s="52" t="s">
        <v>791</v>
      </c>
      <c r="C498" s="36">
        <v>4</v>
      </c>
      <c r="D498" s="56">
        <v>28.8416</v>
      </c>
      <c r="E498" s="84">
        <v>2915</v>
      </c>
      <c r="F498" s="179">
        <v>2370865.2999999998</v>
      </c>
      <c r="G498" s="42">
        <v>100</v>
      </c>
      <c r="H498" s="51">
        <f t="shared" si="109"/>
        <v>2370865.2999999998</v>
      </c>
      <c r="I498" s="51">
        <f t="shared" si="108"/>
        <v>0</v>
      </c>
      <c r="J498" s="51">
        <f t="shared" si="112"/>
        <v>813.33286449399645</v>
      </c>
      <c r="K498" s="51">
        <f t="shared" si="110"/>
        <v>176.59782745323901</v>
      </c>
      <c r="L498" s="51">
        <f t="shared" si="111"/>
        <v>707798.7281952136</v>
      </c>
      <c r="M498" s="51"/>
      <c r="N498" s="51">
        <f t="shared" si="105"/>
        <v>707798.7281952136</v>
      </c>
      <c r="O498" s="34"/>
    </row>
    <row r="499" spans="1:15" s="32" customFormat="1" x14ac:dyDescent="0.25">
      <c r="A499" s="36"/>
      <c r="B499" s="52" t="s">
        <v>792</v>
      </c>
      <c r="C499" s="36">
        <v>4</v>
      </c>
      <c r="D499" s="56">
        <v>24.596599999999999</v>
      </c>
      <c r="E499" s="84">
        <v>963</v>
      </c>
      <c r="F499" s="179">
        <v>183563.9</v>
      </c>
      <c r="G499" s="42">
        <v>100</v>
      </c>
      <c r="H499" s="51">
        <f t="shared" si="109"/>
        <v>183563.9</v>
      </c>
      <c r="I499" s="51">
        <f t="shared" si="108"/>
        <v>0</v>
      </c>
      <c r="J499" s="51">
        <f t="shared" si="112"/>
        <v>190.61671858774662</v>
      </c>
      <c r="K499" s="51">
        <f t="shared" si="110"/>
        <v>799.31397335948884</v>
      </c>
      <c r="L499" s="51">
        <f t="shared" si="111"/>
        <v>1179680.2784989453</v>
      </c>
      <c r="M499" s="51"/>
      <c r="N499" s="51">
        <f t="shared" si="105"/>
        <v>1179680.2784989453</v>
      </c>
      <c r="O499" s="34"/>
    </row>
    <row r="500" spans="1:15" s="32" customFormat="1" x14ac:dyDescent="0.25">
      <c r="A500" s="36"/>
      <c r="B500" s="52" t="s">
        <v>346</v>
      </c>
      <c r="C500" s="36">
        <v>4</v>
      </c>
      <c r="D500" s="56">
        <v>21.978000000000002</v>
      </c>
      <c r="E500" s="84">
        <v>1618</v>
      </c>
      <c r="F500" s="179">
        <v>327475.7</v>
      </c>
      <c r="G500" s="42">
        <v>100</v>
      </c>
      <c r="H500" s="51">
        <f t="shared" si="109"/>
        <v>327475.7</v>
      </c>
      <c r="I500" s="51">
        <f t="shared" si="108"/>
        <v>0</v>
      </c>
      <c r="J500" s="51">
        <f t="shared" si="112"/>
        <v>202.39536464771322</v>
      </c>
      <c r="K500" s="51">
        <f t="shared" si="110"/>
        <v>787.53532729952224</v>
      </c>
      <c r="L500" s="51">
        <f t="shared" si="111"/>
        <v>1243170.7747962575</v>
      </c>
      <c r="M500" s="51"/>
      <c r="N500" s="51">
        <f t="shared" si="105"/>
        <v>1243170.7747962575</v>
      </c>
      <c r="O500" s="34"/>
    </row>
    <row r="501" spans="1:15" s="32" customFormat="1" x14ac:dyDescent="0.25">
      <c r="A501" s="36"/>
      <c r="B501" s="52" t="s">
        <v>347</v>
      </c>
      <c r="C501" s="36">
        <v>4</v>
      </c>
      <c r="D501" s="56">
        <v>14.0153</v>
      </c>
      <c r="E501" s="84">
        <v>792</v>
      </c>
      <c r="F501" s="179">
        <v>218237.3</v>
      </c>
      <c r="G501" s="42">
        <v>100</v>
      </c>
      <c r="H501" s="51">
        <f t="shared" si="109"/>
        <v>218237.3</v>
      </c>
      <c r="I501" s="51">
        <f t="shared" si="108"/>
        <v>0</v>
      </c>
      <c r="J501" s="51">
        <f t="shared" si="112"/>
        <v>275.55214646464646</v>
      </c>
      <c r="K501" s="51">
        <f t="shared" si="110"/>
        <v>714.37854548258906</v>
      </c>
      <c r="L501" s="51">
        <f t="shared" si="111"/>
        <v>1015622.0888845827</v>
      </c>
      <c r="M501" s="51"/>
      <c r="N501" s="51">
        <f t="shared" si="105"/>
        <v>1015622.0888845827</v>
      </c>
      <c r="O501" s="34"/>
    </row>
    <row r="502" spans="1:15" s="32" customFormat="1" x14ac:dyDescent="0.25">
      <c r="A502" s="36"/>
      <c r="B502" s="4"/>
      <c r="C502" s="4"/>
      <c r="D502" s="56">
        <v>0</v>
      </c>
      <c r="E502" s="86"/>
      <c r="F502" s="43"/>
      <c r="G502" s="42"/>
      <c r="H502" s="43"/>
      <c r="I502" s="33"/>
      <c r="J502" s="33"/>
      <c r="K502" s="51"/>
      <c r="L502" s="51"/>
      <c r="M502" s="51"/>
      <c r="N502" s="51"/>
      <c r="O502" s="34"/>
    </row>
    <row r="503" spans="1:15" s="32" customFormat="1" x14ac:dyDescent="0.25">
      <c r="A503" s="31" t="s">
        <v>348</v>
      </c>
      <c r="B503" s="44" t="s">
        <v>2</v>
      </c>
      <c r="C503" s="45"/>
      <c r="D503" s="3">
        <v>754.17770000000007</v>
      </c>
      <c r="E503" s="87">
        <f>E504</f>
        <v>53455</v>
      </c>
      <c r="F503" s="38">
        <f t="shared" ref="F503" si="113">F505</f>
        <v>0</v>
      </c>
      <c r="G503" s="38"/>
      <c r="H503" s="38">
        <f>H505</f>
        <v>4017331.3250000002</v>
      </c>
      <c r="I503" s="38">
        <f>I505</f>
        <v>-4017331.3250000002</v>
      </c>
      <c r="J503" s="38"/>
      <c r="K503" s="51"/>
      <c r="L503" s="51"/>
      <c r="M503" s="47">
        <f>M505</f>
        <v>32485145.863699302</v>
      </c>
      <c r="N503" s="38">
        <f t="shared" si="105"/>
        <v>32485145.863699302</v>
      </c>
      <c r="O503" s="34"/>
    </row>
    <row r="504" spans="1:15" s="32" customFormat="1" x14ac:dyDescent="0.25">
      <c r="A504" s="31" t="s">
        <v>348</v>
      </c>
      <c r="B504" s="44" t="s">
        <v>3</v>
      </c>
      <c r="C504" s="45"/>
      <c r="D504" s="3">
        <v>754.17770000000007</v>
      </c>
      <c r="E504" s="87">
        <f>SUM(E506:E524)</f>
        <v>53455</v>
      </c>
      <c r="F504" s="38">
        <f t="shared" ref="F504" si="114">SUM(F506:F524)</f>
        <v>30315590.800000001</v>
      </c>
      <c r="G504" s="38"/>
      <c r="H504" s="38">
        <f>SUM(H506:H524)</f>
        <v>22280928.149999999</v>
      </c>
      <c r="I504" s="38">
        <f>SUM(I506:I524)</f>
        <v>8034662.6500000004</v>
      </c>
      <c r="J504" s="38"/>
      <c r="K504" s="51"/>
      <c r="L504" s="38">
        <f>SUM(L506:L524)</f>
        <v>24395436.710005049</v>
      </c>
      <c r="M504" s="51"/>
      <c r="N504" s="38">
        <f t="shared" si="105"/>
        <v>24395436.710005049</v>
      </c>
      <c r="O504" s="34"/>
    </row>
    <row r="505" spans="1:15" s="32" customFormat="1" x14ac:dyDescent="0.25">
      <c r="A505" s="36"/>
      <c r="B505" s="52" t="s">
        <v>26</v>
      </c>
      <c r="C505" s="36">
        <v>2</v>
      </c>
      <c r="D505" s="56">
        <v>0</v>
      </c>
      <c r="E505" s="90"/>
      <c r="F505" s="51"/>
      <c r="G505" s="42">
        <v>25</v>
      </c>
      <c r="H505" s="51">
        <f>F516*G505/100</f>
        <v>4017331.3250000002</v>
      </c>
      <c r="I505" s="51">
        <f t="shared" ref="I505:I524" si="115">F505-H505</f>
        <v>-4017331.3250000002</v>
      </c>
      <c r="J505" s="51"/>
      <c r="K505" s="51"/>
      <c r="L505" s="51"/>
      <c r="M505" s="51">
        <f>($L$7*$L$8*E503/$L$10)+($L$7*$L$9*D503/$L$11)</f>
        <v>32485145.863699302</v>
      </c>
      <c r="N505" s="51">
        <f t="shared" si="105"/>
        <v>32485145.863699302</v>
      </c>
      <c r="O505" s="34"/>
    </row>
    <row r="506" spans="1:15" s="32" customFormat="1" x14ac:dyDescent="0.25">
      <c r="A506" s="36"/>
      <c r="B506" s="52" t="s">
        <v>349</v>
      </c>
      <c r="C506" s="36">
        <v>4</v>
      </c>
      <c r="D506" s="56">
        <v>77.823599999999999</v>
      </c>
      <c r="E506" s="84">
        <v>4952</v>
      </c>
      <c r="F506" s="180">
        <v>1881844.8</v>
      </c>
      <c r="G506" s="42">
        <v>100</v>
      </c>
      <c r="H506" s="51">
        <f t="shared" ref="H506:H524" si="116">F506*G506/100</f>
        <v>1881844.8</v>
      </c>
      <c r="I506" s="51">
        <f t="shared" si="115"/>
        <v>0</v>
      </c>
      <c r="J506" s="51">
        <f t="shared" si="112"/>
        <v>380.01712439418418</v>
      </c>
      <c r="K506" s="51">
        <f t="shared" ref="K506:K524" si="117">$J$11*$J$19-J506</f>
        <v>609.91356755305128</v>
      </c>
      <c r="L506" s="51">
        <f t="shared" ref="L506:L524" si="118">IF(K506&gt;0,$J$7*$J$8*(K506/$K$19),0)+$J$7*$J$9*(E506/$E$19)+$J$7*$J$10*(D506/$D$19)</f>
        <v>1681539.0677818884</v>
      </c>
      <c r="M506" s="51"/>
      <c r="N506" s="51">
        <f t="shared" si="105"/>
        <v>1681539.0677818884</v>
      </c>
      <c r="O506" s="34"/>
    </row>
    <row r="507" spans="1:15" s="32" customFormat="1" x14ac:dyDescent="0.25">
      <c r="A507" s="36"/>
      <c r="B507" s="52" t="s">
        <v>350</v>
      </c>
      <c r="C507" s="36">
        <v>4</v>
      </c>
      <c r="D507" s="56">
        <v>26.140100000000004</v>
      </c>
      <c r="E507" s="84">
        <v>1501</v>
      </c>
      <c r="F507" s="180">
        <v>470618.7</v>
      </c>
      <c r="G507" s="42">
        <v>100</v>
      </c>
      <c r="H507" s="51">
        <f t="shared" si="116"/>
        <v>470618.7</v>
      </c>
      <c r="I507" s="51">
        <f t="shared" si="115"/>
        <v>0</v>
      </c>
      <c r="J507" s="51">
        <f t="shared" si="112"/>
        <v>313.53677548301135</v>
      </c>
      <c r="K507" s="51">
        <f t="shared" si="117"/>
        <v>676.39391646422405</v>
      </c>
      <c r="L507" s="51">
        <f t="shared" si="118"/>
        <v>1109512.4138013651</v>
      </c>
      <c r="M507" s="51"/>
      <c r="N507" s="51">
        <f t="shared" si="105"/>
        <v>1109512.4138013651</v>
      </c>
      <c r="O507" s="34"/>
    </row>
    <row r="508" spans="1:15" s="32" customFormat="1" x14ac:dyDescent="0.25">
      <c r="A508" s="36"/>
      <c r="B508" s="52" t="s">
        <v>351</v>
      </c>
      <c r="C508" s="36">
        <v>4</v>
      </c>
      <c r="D508" s="56">
        <v>36.946100000000001</v>
      </c>
      <c r="E508" s="84">
        <v>1838</v>
      </c>
      <c r="F508" s="180">
        <v>582604.80000000005</v>
      </c>
      <c r="G508" s="42">
        <v>100</v>
      </c>
      <c r="H508" s="51">
        <f t="shared" si="116"/>
        <v>582604.80000000005</v>
      </c>
      <c r="I508" s="51">
        <f t="shared" si="115"/>
        <v>0</v>
      </c>
      <c r="J508" s="51">
        <f t="shared" si="112"/>
        <v>316.97758433079434</v>
      </c>
      <c r="K508" s="51">
        <f t="shared" si="117"/>
        <v>672.95310761644112</v>
      </c>
      <c r="L508" s="51">
        <f t="shared" si="118"/>
        <v>1190393.623933729</v>
      </c>
      <c r="M508" s="51"/>
      <c r="N508" s="51">
        <f t="shared" si="105"/>
        <v>1190393.623933729</v>
      </c>
      <c r="O508" s="34"/>
    </row>
    <row r="509" spans="1:15" s="32" customFormat="1" x14ac:dyDescent="0.25">
      <c r="A509" s="36"/>
      <c r="B509" s="52" t="s">
        <v>352</v>
      </c>
      <c r="C509" s="36">
        <v>4</v>
      </c>
      <c r="D509" s="56">
        <v>50.619700000000009</v>
      </c>
      <c r="E509" s="84">
        <v>3150</v>
      </c>
      <c r="F509" s="180">
        <v>1090291.7</v>
      </c>
      <c r="G509" s="42">
        <v>100</v>
      </c>
      <c r="H509" s="51">
        <f t="shared" si="116"/>
        <v>1090291.7</v>
      </c>
      <c r="I509" s="51">
        <f t="shared" si="115"/>
        <v>0</v>
      </c>
      <c r="J509" s="51">
        <f t="shared" si="112"/>
        <v>346.12434920634917</v>
      </c>
      <c r="K509" s="51">
        <f t="shared" si="117"/>
        <v>643.80634274088629</v>
      </c>
      <c r="L509" s="51">
        <f t="shared" si="118"/>
        <v>1381056.4291199788</v>
      </c>
      <c r="M509" s="51"/>
      <c r="N509" s="51">
        <f t="shared" si="105"/>
        <v>1381056.4291199788</v>
      </c>
      <c r="O509" s="34"/>
    </row>
    <row r="510" spans="1:15" s="32" customFormat="1" x14ac:dyDescent="0.25">
      <c r="A510" s="36"/>
      <c r="B510" s="52" t="s">
        <v>353</v>
      </c>
      <c r="C510" s="36">
        <v>4</v>
      </c>
      <c r="D510" s="56">
        <v>35.986699999999999</v>
      </c>
      <c r="E510" s="84">
        <v>2306</v>
      </c>
      <c r="F510" s="180">
        <v>1346895.5</v>
      </c>
      <c r="G510" s="42">
        <v>100</v>
      </c>
      <c r="H510" s="51">
        <f t="shared" si="116"/>
        <v>1346895.5</v>
      </c>
      <c r="I510" s="51">
        <f t="shared" si="115"/>
        <v>0</v>
      </c>
      <c r="J510" s="51">
        <f t="shared" si="112"/>
        <v>584.08304423243715</v>
      </c>
      <c r="K510" s="51">
        <f t="shared" si="117"/>
        <v>405.84764771479831</v>
      </c>
      <c r="L510" s="51">
        <f t="shared" si="118"/>
        <v>928430.10089566559</v>
      </c>
      <c r="M510" s="51"/>
      <c r="N510" s="51">
        <f t="shared" si="105"/>
        <v>928430.10089566559</v>
      </c>
      <c r="O510" s="34"/>
    </row>
    <row r="511" spans="1:15" s="32" customFormat="1" x14ac:dyDescent="0.25">
      <c r="A511" s="36"/>
      <c r="B511" s="52" t="s">
        <v>354</v>
      </c>
      <c r="C511" s="36">
        <v>4</v>
      </c>
      <c r="D511" s="56">
        <v>52.303999999999995</v>
      </c>
      <c r="E511" s="84">
        <v>2601</v>
      </c>
      <c r="F511" s="180">
        <v>700451.7</v>
      </c>
      <c r="G511" s="42">
        <v>100</v>
      </c>
      <c r="H511" s="51">
        <f t="shared" si="116"/>
        <v>700451.7</v>
      </c>
      <c r="I511" s="51">
        <f t="shared" si="115"/>
        <v>0</v>
      </c>
      <c r="J511" s="51">
        <f t="shared" si="112"/>
        <v>269.30092272202995</v>
      </c>
      <c r="K511" s="51">
        <f t="shared" si="117"/>
        <v>720.62976922520556</v>
      </c>
      <c r="L511" s="51">
        <f t="shared" si="118"/>
        <v>1406361.3066345747</v>
      </c>
      <c r="M511" s="51"/>
      <c r="N511" s="51">
        <f t="shared" si="105"/>
        <v>1406361.3066345747</v>
      </c>
      <c r="O511" s="34"/>
    </row>
    <row r="512" spans="1:15" s="32" customFormat="1" x14ac:dyDescent="0.25">
      <c r="A512" s="36"/>
      <c r="B512" s="52" t="s">
        <v>355</v>
      </c>
      <c r="C512" s="36">
        <v>4</v>
      </c>
      <c r="D512" s="56">
        <v>49.512799999999999</v>
      </c>
      <c r="E512" s="84">
        <v>3001</v>
      </c>
      <c r="F512" s="180">
        <v>733864.8</v>
      </c>
      <c r="G512" s="42">
        <v>100</v>
      </c>
      <c r="H512" s="51">
        <f t="shared" si="116"/>
        <v>733864.8</v>
      </c>
      <c r="I512" s="51">
        <f t="shared" si="115"/>
        <v>0</v>
      </c>
      <c r="J512" s="51">
        <f t="shared" si="112"/>
        <v>244.54008663778743</v>
      </c>
      <c r="K512" s="51">
        <f t="shared" si="117"/>
        <v>745.39060530944801</v>
      </c>
      <c r="L512" s="51">
        <f t="shared" si="118"/>
        <v>1479092.8976313621</v>
      </c>
      <c r="M512" s="51"/>
      <c r="N512" s="51">
        <f t="shared" si="105"/>
        <v>1479092.8976313621</v>
      </c>
      <c r="O512" s="34"/>
    </row>
    <row r="513" spans="1:15" s="32" customFormat="1" x14ac:dyDescent="0.25">
      <c r="A513" s="36"/>
      <c r="B513" s="52" t="s">
        <v>356</v>
      </c>
      <c r="C513" s="36">
        <v>4</v>
      </c>
      <c r="D513" s="56">
        <v>29.011799999999997</v>
      </c>
      <c r="E513" s="84">
        <v>1783</v>
      </c>
      <c r="F513" s="180">
        <v>602027.5</v>
      </c>
      <c r="G513" s="42">
        <v>100</v>
      </c>
      <c r="H513" s="51">
        <f t="shared" si="116"/>
        <v>602027.5</v>
      </c>
      <c r="I513" s="51">
        <f t="shared" si="115"/>
        <v>0</v>
      </c>
      <c r="J513" s="51">
        <f t="shared" si="112"/>
        <v>337.6486259113853</v>
      </c>
      <c r="K513" s="51">
        <f t="shared" si="117"/>
        <v>652.28206603585022</v>
      </c>
      <c r="L513" s="51">
        <f t="shared" si="118"/>
        <v>1128807.8925540613</v>
      </c>
      <c r="M513" s="51"/>
      <c r="N513" s="51">
        <f t="shared" si="105"/>
        <v>1128807.8925540613</v>
      </c>
      <c r="O513" s="34"/>
    </row>
    <row r="514" spans="1:15" s="32" customFormat="1" x14ac:dyDescent="0.25">
      <c r="A514" s="36"/>
      <c r="B514" s="52" t="s">
        <v>357</v>
      </c>
      <c r="C514" s="36">
        <v>4</v>
      </c>
      <c r="D514" s="56">
        <v>18.760599999999997</v>
      </c>
      <c r="E514" s="84">
        <v>734</v>
      </c>
      <c r="F514" s="180">
        <v>293785.40000000002</v>
      </c>
      <c r="G514" s="42">
        <v>100</v>
      </c>
      <c r="H514" s="51">
        <f t="shared" si="116"/>
        <v>293785.40000000002</v>
      </c>
      <c r="I514" s="51">
        <f t="shared" si="115"/>
        <v>0</v>
      </c>
      <c r="J514" s="51">
        <f t="shared" si="112"/>
        <v>400.25258855585832</v>
      </c>
      <c r="K514" s="51">
        <f t="shared" si="117"/>
        <v>589.67810339137714</v>
      </c>
      <c r="L514" s="51">
        <f t="shared" si="118"/>
        <v>875708.92971215618</v>
      </c>
      <c r="M514" s="51"/>
      <c r="N514" s="51">
        <f t="shared" ref="N514:N577" si="119">L514+M514</f>
        <v>875708.92971215618</v>
      </c>
      <c r="O514" s="34"/>
    </row>
    <row r="515" spans="1:15" s="32" customFormat="1" x14ac:dyDescent="0.25">
      <c r="A515" s="36"/>
      <c r="B515" s="52" t="s">
        <v>358</v>
      </c>
      <c r="C515" s="36">
        <v>4</v>
      </c>
      <c r="D515" s="56">
        <v>35.272599999999997</v>
      </c>
      <c r="E515" s="84">
        <v>2928</v>
      </c>
      <c r="F515" s="180">
        <v>715765.5</v>
      </c>
      <c r="G515" s="42">
        <v>100</v>
      </c>
      <c r="H515" s="51">
        <f t="shared" si="116"/>
        <v>715765.5</v>
      </c>
      <c r="I515" s="51">
        <f t="shared" si="115"/>
        <v>0</v>
      </c>
      <c r="J515" s="51">
        <f t="shared" si="112"/>
        <v>244.45543032786884</v>
      </c>
      <c r="K515" s="51">
        <f t="shared" si="117"/>
        <v>745.47526161936662</v>
      </c>
      <c r="L515" s="51">
        <f t="shared" si="118"/>
        <v>1416651.4111074109</v>
      </c>
      <c r="M515" s="51"/>
      <c r="N515" s="51">
        <f t="shared" si="119"/>
        <v>1416651.4111074109</v>
      </c>
      <c r="O515" s="34"/>
    </row>
    <row r="516" spans="1:15" s="32" customFormat="1" x14ac:dyDescent="0.25">
      <c r="A516" s="36"/>
      <c r="B516" s="52" t="s">
        <v>860</v>
      </c>
      <c r="C516" s="36">
        <v>3</v>
      </c>
      <c r="D516" s="56">
        <v>31.216999999999999</v>
      </c>
      <c r="E516" s="84">
        <v>9873</v>
      </c>
      <c r="F516" s="180">
        <v>16069325.300000001</v>
      </c>
      <c r="G516" s="42">
        <v>50</v>
      </c>
      <c r="H516" s="51">
        <f t="shared" si="116"/>
        <v>8034662.6500000004</v>
      </c>
      <c r="I516" s="51">
        <f t="shared" si="115"/>
        <v>8034662.6500000004</v>
      </c>
      <c r="J516" s="51">
        <f t="shared" si="112"/>
        <v>1627.6030892332626</v>
      </c>
      <c r="K516" s="51">
        <f t="shared" si="117"/>
        <v>-637.67239728602715</v>
      </c>
      <c r="L516" s="51">
        <f t="shared" si="118"/>
        <v>1432392.2978355328</v>
      </c>
      <c r="M516" s="51"/>
      <c r="N516" s="51">
        <f t="shared" si="119"/>
        <v>1432392.2978355328</v>
      </c>
      <c r="O516" s="34"/>
    </row>
    <row r="517" spans="1:15" s="32" customFormat="1" x14ac:dyDescent="0.25">
      <c r="A517" s="36"/>
      <c r="B517" s="52" t="s">
        <v>793</v>
      </c>
      <c r="C517" s="36">
        <v>4</v>
      </c>
      <c r="D517" s="56">
        <v>42.3553</v>
      </c>
      <c r="E517" s="84">
        <v>3433</v>
      </c>
      <c r="F517" s="180">
        <v>1153677</v>
      </c>
      <c r="G517" s="42">
        <v>100</v>
      </c>
      <c r="H517" s="51">
        <f t="shared" si="116"/>
        <v>1153677</v>
      </c>
      <c r="I517" s="51">
        <f t="shared" si="115"/>
        <v>0</v>
      </c>
      <c r="J517" s="51">
        <f t="shared" si="112"/>
        <v>336.05505388872706</v>
      </c>
      <c r="K517" s="51">
        <f t="shared" si="117"/>
        <v>653.87563805850846</v>
      </c>
      <c r="L517" s="51">
        <f t="shared" si="118"/>
        <v>1400242.7914531331</v>
      </c>
      <c r="M517" s="51"/>
      <c r="N517" s="51">
        <f t="shared" si="119"/>
        <v>1400242.7914531331</v>
      </c>
      <c r="O517" s="34"/>
    </row>
    <row r="518" spans="1:15" s="32" customFormat="1" x14ac:dyDescent="0.25">
      <c r="A518" s="36"/>
      <c r="B518" s="52" t="s">
        <v>359</v>
      </c>
      <c r="C518" s="36">
        <v>4</v>
      </c>
      <c r="D518" s="56">
        <v>58.2791</v>
      </c>
      <c r="E518" s="84">
        <v>2404</v>
      </c>
      <c r="F518" s="180">
        <v>791666.5</v>
      </c>
      <c r="G518" s="42">
        <v>100</v>
      </c>
      <c r="H518" s="51">
        <f t="shared" si="116"/>
        <v>791666.5</v>
      </c>
      <c r="I518" s="51">
        <f t="shared" si="115"/>
        <v>0</v>
      </c>
      <c r="J518" s="51">
        <f t="shared" si="112"/>
        <v>329.3121880199667</v>
      </c>
      <c r="K518" s="51">
        <f t="shared" si="117"/>
        <v>660.61850392726876</v>
      </c>
      <c r="L518" s="51">
        <f t="shared" si="118"/>
        <v>1330169.4123605872</v>
      </c>
      <c r="M518" s="51"/>
      <c r="N518" s="51">
        <f t="shared" si="119"/>
        <v>1330169.4123605872</v>
      </c>
      <c r="O518" s="34"/>
    </row>
    <row r="519" spans="1:15" s="32" customFormat="1" x14ac:dyDescent="0.25">
      <c r="A519" s="36"/>
      <c r="B519" s="52" t="s">
        <v>360</v>
      </c>
      <c r="C519" s="36">
        <v>4</v>
      </c>
      <c r="D519" s="56">
        <v>21.251799999999999</v>
      </c>
      <c r="E519" s="84">
        <v>1531</v>
      </c>
      <c r="F519" s="180">
        <v>310069.7</v>
      </c>
      <c r="G519" s="42">
        <v>100</v>
      </c>
      <c r="H519" s="51">
        <f t="shared" si="116"/>
        <v>310069.7</v>
      </c>
      <c r="I519" s="51">
        <f t="shared" si="115"/>
        <v>0</v>
      </c>
      <c r="J519" s="51">
        <f t="shared" si="112"/>
        <v>202.52756368386676</v>
      </c>
      <c r="K519" s="51">
        <f t="shared" si="117"/>
        <v>787.40312826336867</v>
      </c>
      <c r="L519" s="51">
        <f t="shared" si="118"/>
        <v>1228716.957120534</v>
      </c>
      <c r="M519" s="51"/>
      <c r="N519" s="51">
        <f t="shared" si="119"/>
        <v>1228716.957120534</v>
      </c>
      <c r="O519" s="34"/>
    </row>
    <row r="520" spans="1:15" s="32" customFormat="1" x14ac:dyDescent="0.25">
      <c r="A520" s="36"/>
      <c r="B520" s="52" t="s">
        <v>361</v>
      </c>
      <c r="C520" s="36">
        <v>4</v>
      </c>
      <c r="D520" s="56">
        <v>24.685799999999997</v>
      </c>
      <c r="E520" s="84">
        <v>1626</v>
      </c>
      <c r="F520" s="180">
        <v>509602.7</v>
      </c>
      <c r="G520" s="42">
        <v>100</v>
      </c>
      <c r="H520" s="51">
        <f t="shared" si="116"/>
        <v>509602.7</v>
      </c>
      <c r="I520" s="51">
        <f t="shared" si="115"/>
        <v>0</v>
      </c>
      <c r="J520" s="51">
        <f t="shared" si="112"/>
        <v>313.40879458794586</v>
      </c>
      <c r="K520" s="51">
        <f t="shared" si="117"/>
        <v>676.5218973592896</v>
      </c>
      <c r="L520" s="51">
        <f t="shared" si="118"/>
        <v>1120942.5735874379</v>
      </c>
      <c r="M520" s="51"/>
      <c r="N520" s="51">
        <f t="shared" si="119"/>
        <v>1120942.5735874379</v>
      </c>
      <c r="O520" s="34"/>
    </row>
    <row r="521" spans="1:15" s="32" customFormat="1" x14ac:dyDescent="0.25">
      <c r="A521" s="36"/>
      <c r="B521" s="52" t="s">
        <v>362</v>
      </c>
      <c r="C521" s="36">
        <v>4</v>
      </c>
      <c r="D521" s="56">
        <v>25.828000000000003</v>
      </c>
      <c r="E521" s="84">
        <v>2023</v>
      </c>
      <c r="F521" s="180">
        <v>574626.5</v>
      </c>
      <c r="G521" s="42">
        <v>100</v>
      </c>
      <c r="H521" s="51">
        <f t="shared" si="116"/>
        <v>574626.5</v>
      </c>
      <c r="I521" s="51">
        <f t="shared" si="115"/>
        <v>0</v>
      </c>
      <c r="J521" s="51">
        <f t="shared" si="112"/>
        <v>284.04671280276818</v>
      </c>
      <c r="K521" s="51">
        <f t="shared" si="117"/>
        <v>705.88397914446728</v>
      </c>
      <c r="L521" s="51">
        <f t="shared" si="118"/>
        <v>1213387.1478730727</v>
      </c>
      <c r="M521" s="51"/>
      <c r="N521" s="51">
        <f t="shared" si="119"/>
        <v>1213387.1478730727</v>
      </c>
      <c r="O521" s="34"/>
    </row>
    <row r="522" spans="1:15" s="32" customFormat="1" x14ac:dyDescent="0.25">
      <c r="A522" s="36"/>
      <c r="B522" s="52" t="s">
        <v>363</v>
      </c>
      <c r="C522" s="36">
        <v>4</v>
      </c>
      <c r="D522" s="56">
        <v>71.106899999999996</v>
      </c>
      <c r="E522" s="84">
        <v>4183</v>
      </c>
      <c r="F522" s="180">
        <v>1630370.8</v>
      </c>
      <c r="G522" s="42">
        <v>100</v>
      </c>
      <c r="H522" s="51">
        <f t="shared" si="116"/>
        <v>1630370.8</v>
      </c>
      <c r="I522" s="51">
        <f t="shared" si="115"/>
        <v>0</v>
      </c>
      <c r="J522" s="51">
        <f t="shared" si="112"/>
        <v>389.76112837676311</v>
      </c>
      <c r="K522" s="51">
        <f t="shared" si="117"/>
        <v>600.16956357047229</v>
      </c>
      <c r="L522" s="51">
        <f t="shared" si="118"/>
        <v>1542376.5106581585</v>
      </c>
      <c r="M522" s="51"/>
      <c r="N522" s="51">
        <f t="shared" si="119"/>
        <v>1542376.5106581585</v>
      </c>
      <c r="O522" s="34"/>
    </row>
    <row r="523" spans="1:15" s="32" customFormat="1" x14ac:dyDescent="0.25">
      <c r="A523" s="36"/>
      <c r="B523" s="52" t="s">
        <v>260</v>
      </c>
      <c r="C523" s="36">
        <v>4</v>
      </c>
      <c r="D523" s="56">
        <v>30.144199999999998</v>
      </c>
      <c r="E523" s="84">
        <v>1748</v>
      </c>
      <c r="F523" s="180">
        <v>448700.5</v>
      </c>
      <c r="G523" s="42">
        <v>100</v>
      </c>
      <c r="H523" s="51">
        <f t="shared" si="116"/>
        <v>448700.5</v>
      </c>
      <c r="I523" s="51">
        <f t="shared" si="115"/>
        <v>0</v>
      </c>
      <c r="J523" s="51">
        <f t="shared" si="112"/>
        <v>256.69364988558351</v>
      </c>
      <c r="K523" s="51">
        <f t="shared" si="117"/>
        <v>733.23704206165189</v>
      </c>
      <c r="L523" s="51">
        <f t="shared" si="118"/>
        <v>1225573.6404030763</v>
      </c>
      <c r="M523" s="51"/>
      <c r="N523" s="51">
        <f t="shared" si="119"/>
        <v>1225573.6404030763</v>
      </c>
      <c r="O523" s="34"/>
    </row>
    <row r="524" spans="1:15" s="32" customFormat="1" x14ac:dyDescent="0.25">
      <c r="A524" s="36"/>
      <c r="B524" s="52" t="s">
        <v>285</v>
      </c>
      <c r="C524" s="36">
        <v>4</v>
      </c>
      <c r="D524" s="56">
        <v>36.931599999999996</v>
      </c>
      <c r="E524" s="84">
        <v>1840</v>
      </c>
      <c r="F524" s="180">
        <v>409401.4</v>
      </c>
      <c r="G524" s="42">
        <v>100</v>
      </c>
      <c r="H524" s="51">
        <f t="shared" si="116"/>
        <v>409401.4</v>
      </c>
      <c r="I524" s="51">
        <f t="shared" si="115"/>
        <v>0</v>
      </c>
      <c r="J524" s="51">
        <f t="shared" si="112"/>
        <v>222.50076086956523</v>
      </c>
      <c r="K524" s="51">
        <f t="shared" si="117"/>
        <v>767.42993107767029</v>
      </c>
      <c r="L524" s="51">
        <f t="shared" si="118"/>
        <v>1304081.3055413207</v>
      </c>
      <c r="M524" s="51"/>
      <c r="N524" s="51">
        <f t="shared" si="119"/>
        <v>1304081.3055413207</v>
      </c>
      <c r="O524" s="34"/>
    </row>
    <row r="525" spans="1:15" s="32" customFormat="1" x14ac:dyDescent="0.25">
      <c r="A525" s="36"/>
      <c r="B525" s="4"/>
      <c r="C525" s="4"/>
      <c r="D525" s="56">
        <v>0</v>
      </c>
      <c r="E525" s="86"/>
      <c r="F525" s="43"/>
      <c r="G525" s="42"/>
      <c r="H525" s="43"/>
      <c r="I525" s="33"/>
      <c r="J525" s="33"/>
      <c r="K525" s="51"/>
      <c r="L525" s="51"/>
      <c r="M525" s="51"/>
      <c r="N525" s="51"/>
      <c r="O525" s="34"/>
    </row>
    <row r="526" spans="1:15" s="32" customFormat="1" x14ac:dyDescent="0.25">
      <c r="A526" s="31" t="s">
        <v>298</v>
      </c>
      <c r="B526" s="44" t="s">
        <v>2</v>
      </c>
      <c r="C526" s="45"/>
      <c r="D526" s="3">
        <v>1472.1347000000003</v>
      </c>
      <c r="E526" s="87">
        <f>E527</f>
        <v>110479</v>
      </c>
      <c r="F526" s="38">
        <f t="shared" ref="F526" si="120">F528</f>
        <v>0</v>
      </c>
      <c r="G526" s="38"/>
      <c r="H526" s="38">
        <f>H528</f>
        <v>8584818.625</v>
      </c>
      <c r="I526" s="38">
        <f>I528</f>
        <v>-8584818.625</v>
      </c>
      <c r="J526" s="38"/>
      <c r="K526" s="51"/>
      <c r="L526" s="51"/>
      <c r="M526" s="47">
        <f>M528</f>
        <v>65542269.224214345</v>
      </c>
      <c r="N526" s="38">
        <f t="shared" si="119"/>
        <v>65542269.224214345</v>
      </c>
      <c r="O526" s="34"/>
    </row>
    <row r="527" spans="1:15" s="32" customFormat="1" x14ac:dyDescent="0.25">
      <c r="A527" s="31" t="s">
        <v>298</v>
      </c>
      <c r="B527" s="44" t="s">
        <v>3</v>
      </c>
      <c r="C527" s="45"/>
      <c r="D527" s="3">
        <v>1472.1347000000003</v>
      </c>
      <c r="E527" s="87">
        <f>SUM(E529:E567)</f>
        <v>110479</v>
      </c>
      <c r="F527" s="38">
        <f t="shared" ref="F527" si="121">SUM(F529:F567)</f>
        <v>66370766.400000006</v>
      </c>
      <c r="G527" s="38"/>
      <c r="H527" s="38">
        <f>SUM(H529:H567)</f>
        <v>49201129.150000006</v>
      </c>
      <c r="I527" s="38">
        <f>SUM(I529:I567)</f>
        <v>17169637.25</v>
      </c>
      <c r="J527" s="38"/>
      <c r="K527" s="51"/>
      <c r="L527" s="38">
        <f>SUM(L529:L567)</f>
        <v>51797412.289140411</v>
      </c>
      <c r="M527" s="51"/>
      <c r="N527" s="38">
        <f t="shared" si="119"/>
        <v>51797412.289140411</v>
      </c>
      <c r="O527" s="34"/>
    </row>
    <row r="528" spans="1:15" s="32" customFormat="1" x14ac:dyDescent="0.25">
      <c r="A528" s="36"/>
      <c r="B528" s="52" t="s">
        <v>26</v>
      </c>
      <c r="C528" s="36">
        <v>2</v>
      </c>
      <c r="D528" s="56">
        <v>0</v>
      </c>
      <c r="E528" s="90"/>
      <c r="F528" s="51"/>
      <c r="G528" s="42">
        <v>25</v>
      </c>
      <c r="H528" s="51">
        <f>F547*G528/100</f>
        <v>8584818.625</v>
      </c>
      <c r="I528" s="51">
        <f>F528-H528</f>
        <v>-8584818.625</v>
      </c>
      <c r="J528" s="51"/>
      <c r="K528" s="51"/>
      <c r="L528" s="51"/>
      <c r="M528" s="51">
        <f>($L$7*$L$8*E526/$L$10)+($L$7*$L$9*D526/$L$11)</f>
        <v>65542269.224214345</v>
      </c>
      <c r="N528" s="51">
        <f t="shared" si="119"/>
        <v>65542269.224214345</v>
      </c>
      <c r="O528" s="34"/>
    </row>
    <row r="529" spans="1:15" s="32" customFormat="1" x14ac:dyDescent="0.25">
      <c r="A529" s="36"/>
      <c r="B529" s="52" t="s">
        <v>364</v>
      </c>
      <c r="C529" s="36">
        <v>4</v>
      </c>
      <c r="D529" s="56">
        <v>29.834200000000003</v>
      </c>
      <c r="E529" s="84">
        <v>1593</v>
      </c>
      <c r="F529" s="181">
        <v>292159.5</v>
      </c>
      <c r="G529" s="42">
        <v>100</v>
      </c>
      <c r="H529" s="51">
        <f t="shared" ref="H529:H567" si="122">F529*G529/100</f>
        <v>292159.5</v>
      </c>
      <c r="I529" s="51">
        <f t="shared" ref="I529:I567" si="123">F529-H529</f>
        <v>0</v>
      </c>
      <c r="J529" s="51">
        <f t="shared" si="112"/>
        <v>183.40207156308853</v>
      </c>
      <c r="K529" s="51">
        <f t="shared" ref="K529:K567" si="124">$J$11*$J$19-J529</f>
        <v>806.52862038414696</v>
      </c>
      <c r="L529" s="51">
        <f t="shared" ref="L529:L567" si="125">IF(K529&gt;0,$J$7*$J$8*(K529/$K$19),0)+$J$7*$J$9*(E529/$E$19)+$J$7*$J$10*(D529/$D$19)</f>
        <v>1291783.2507860232</v>
      </c>
      <c r="M529" s="51"/>
      <c r="N529" s="51">
        <f t="shared" si="119"/>
        <v>1291783.2507860232</v>
      </c>
      <c r="O529" s="34"/>
    </row>
    <row r="530" spans="1:15" s="32" customFormat="1" x14ac:dyDescent="0.25">
      <c r="A530" s="36"/>
      <c r="B530" s="52" t="s">
        <v>365</v>
      </c>
      <c r="C530" s="36">
        <v>4</v>
      </c>
      <c r="D530" s="56">
        <v>53.624000000000002</v>
      </c>
      <c r="E530" s="84">
        <v>2638</v>
      </c>
      <c r="F530" s="181">
        <v>791162.3</v>
      </c>
      <c r="G530" s="42">
        <v>100</v>
      </c>
      <c r="H530" s="51">
        <f t="shared" si="122"/>
        <v>791162.3</v>
      </c>
      <c r="I530" s="51">
        <f t="shared" si="123"/>
        <v>0</v>
      </c>
      <c r="J530" s="51">
        <f t="shared" si="112"/>
        <v>299.90989385898411</v>
      </c>
      <c r="K530" s="51">
        <f t="shared" si="124"/>
        <v>690.02079808825135</v>
      </c>
      <c r="L530" s="51">
        <f t="shared" si="125"/>
        <v>1379426.5710986073</v>
      </c>
      <c r="M530" s="51"/>
      <c r="N530" s="51">
        <f t="shared" si="119"/>
        <v>1379426.5710986073</v>
      </c>
      <c r="O530" s="34"/>
    </row>
    <row r="531" spans="1:15" s="32" customFormat="1" x14ac:dyDescent="0.25">
      <c r="A531" s="36"/>
      <c r="B531" s="52" t="s">
        <v>366</v>
      </c>
      <c r="C531" s="36">
        <v>4</v>
      </c>
      <c r="D531" s="56">
        <v>39.252299999999998</v>
      </c>
      <c r="E531" s="84">
        <v>2535</v>
      </c>
      <c r="F531" s="181">
        <v>461619.5</v>
      </c>
      <c r="G531" s="42">
        <v>100</v>
      </c>
      <c r="H531" s="51">
        <f t="shared" si="122"/>
        <v>461619.5</v>
      </c>
      <c r="I531" s="51">
        <f t="shared" si="123"/>
        <v>0</v>
      </c>
      <c r="J531" s="51">
        <f t="shared" si="112"/>
        <v>182.09842209072977</v>
      </c>
      <c r="K531" s="51">
        <f t="shared" si="124"/>
        <v>807.83226985650572</v>
      </c>
      <c r="L531" s="51">
        <f t="shared" si="125"/>
        <v>1453896.7083254103</v>
      </c>
      <c r="M531" s="51"/>
      <c r="N531" s="51">
        <f t="shared" si="119"/>
        <v>1453896.7083254103</v>
      </c>
      <c r="O531" s="34"/>
    </row>
    <row r="532" spans="1:15" s="32" customFormat="1" x14ac:dyDescent="0.25">
      <c r="A532" s="36"/>
      <c r="B532" s="52" t="s">
        <v>367</v>
      </c>
      <c r="C532" s="36">
        <v>4</v>
      </c>
      <c r="D532" s="56">
        <v>36.294200000000004</v>
      </c>
      <c r="E532" s="84">
        <v>2454</v>
      </c>
      <c r="F532" s="181">
        <v>866811.2</v>
      </c>
      <c r="G532" s="42">
        <v>100</v>
      </c>
      <c r="H532" s="51">
        <f t="shared" si="122"/>
        <v>866811.2</v>
      </c>
      <c r="I532" s="51">
        <f t="shared" si="123"/>
        <v>0</v>
      </c>
      <c r="J532" s="51">
        <f t="shared" si="112"/>
        <v>353.22379788101057</v>
      </c>
      <c r="K532" s="51">
        <f t="shared" si="124"/>
        <v>636.70689406622489</v>
      </c>
      <c r="L532" s="51">
        <f t="shared" si="125"/>
        <v>1226588.8626580783</v>
      </c>
      <c r="M532" s="51"/>
      <c r="N532" s="51">
        <f t="shared" si="119"/>
        <v>1226588.8626580783</v>
      </c>
      <c r="O532" s="34"/>
    </row>
    <row r="533" spans="1:15" s="32" customFormat="1" x14ac:dyDescent="0.25">
      <c r="A533" s="36"/>
      <c r="B533" s="52" t="s">
        <v>368</v>
      </c>
      <c r="C533" s="36">
        <v>4</v>
      </c>
      <c r="D533" s="56">
        <v>37.5411</v>
      </c>
      <c r="E533" s="84">
        <v>3469</v>
      </c>
      <c r="F533" s="181">
        <v>990771</v>
      </c>
      <c r="G533" s="42">
        <v>100</v>
      </c>
      <c r="H533" s="51">
        <f t="shared" si="122"/>
        <v>990771</v>
      </c>
      <c r="I533" s="51">
        <f t="shared" si="123"/>
        <v>0</v>
      </c>
      <c r="J533" s="51">
        <f t="shared" si="112"/>
        <v>285.60709138080136</v>
      </c>
      <c r="K533" s="51">
        <f t="shared" si="124"/>
        <v>704.32360056643415</v>
      </c>
      <c r="L533" s="51">
        <f t="shared" si="125"/>
        <v>1447783.0275718456</v>
      </c>
      <c r="M533" s="51"/>
      <c r="N533" s="51">
        <f t="shared" si="119"/>
        <v>1447783.0275718456</v>
      </c>
      <c r="O533" s="34"/>
    </row>
    <row r="534" spans="1:15" s="32" customFormat="1" x14ac:dyDescent="0.25">
      <c r="A534" s="36"/>
      <c r="B534" s="52" t="s">
        <v>794</v>
      </c>
      <c r="C534" s="36">
        <v>4</v>
      </c>
      <c r="D534" s="56">
        <v>49.182700000000004</v>
      </c>
      <c r="E534" s="84">
        <v>3413</v>
      </c>
      <c r="F534" s="181">
        <v>857433.8</v>
      </c>
      <c r="G534" s="42">
        <v>100</v>
      </c>
      <c r="H534" s="51">
        <f t="shared" si="122"/>
        <v>857433.8</v>
      </c>
      <c r="I534" s="51">
        <f t="shared" si="123"/>
        <v>0</v>
      </c>
      <c r="J534" s="51">
        <f t="shared" ref="J534:J596" si="126">F534/E534</f>
        <v>251.22584236741869</v>
      </c>
      <c r="K534" s="51">
        <f t="shared" si="124"/>
        <v>738.70484957981671</v>
      </c>
      <c r="L534" s="51">
        <f t="shared" si="125"/>
        <v>1524781.4278953646</v>
      </c>
      <c r="M534" s="51"/>
      <c r="N534" s="51">
        <f t="shared" si="119"/>
        <v>1524781.4278953646</v>
      </c>
      <c r="O534" s="34"/>
    </row>
    <row r="535" spans="1:15" s="32" customFormat="1" x14ac:dyDescent="0.25">
      <c r="A535" s="36"/>
      <c r="B535" s="52" t="s">
        <v>369</v>
      </c>
      <c r="C535" s="36">
        <v>4</v>
      </c>
      <c r="D535" s="56">
        <v>52.974400000000003</v>
      </c>
      <c r="E535" s="84">
        <v>2345</v>
      </c>
      <c r="F535" s="181">
        <v>453074</v>
      </c>
      <c r="G535" s="42">
        <v>100</v>
      </c>
      <c r="H535" s="51">
        <f t="shared" si="122"/>
        <v>453074</v>
      </c>
      <c r="I535" s="51">
        <f t="shared" si="123"/>
        <v>0</v>
      </c>
      <c r="J535" s="51">
        <f t="shared" si="126"/>
        <v>193.20852878464819</v>
      </c>
      <c r="K535" s="51">
        <f t="shared" si="124"/>
        <v>796.72216316258732</v>
      </c>
      <c r="L535" s="51">
        <f t="shared" si="125"/>
        <v>1466101.6416879117</v>
      </c>
      <c r="M535" s="51"/>
      <c r="N535" s="51">
        <f t="shared" si="119"/>
        <v>1466101.6416879117</v>
      </c>
      <c r="O535" s="34"/>
    </row>
    <row r="536" spans="1:15" s="32" customFormat="1" x14ac:dyDescent="0.25">
      <c r="A536" s="36"/>
      <c r="B536" s="52" t="s">
        <v>370</v>
      </c>
      <c r="C536" s="36">
        <v>4</v>
      </c>
      <c r="D536" s="56">
        <v>20.2178</v>
      </c>
      <c r="E536" s="84">
        <v>1586</v>
      </c>
      <c r="F536" s="181">
        <v>267165.8</v>
      </c>
      <c r="G536" s="42">
        <v>100</v>
      </c>
      <c r="H536" s="51">
        <f t="shared" si="122"/>
        <v>267165.8</v>
      </c>
      <c r="I536" s="51">
        <f t="shared" si="123"/>
        <v>0</v>
      </c>
      <c r="J536" s="51">
        <f t="shared" si="126"/>
        <v>168.45258511979821</v>
      </c>
      <c r="K536" s="51">
        <f t="shared" si="124"/>
        <v>821.47810682743727</v>
      </c>
      <c r="L536" s="51">
        <f t="shared" si="125"/>
        <v>1273144.0498677206</v>
      </c>
      <c r="M536" s="51"/>
      <c r="N536" s="51">
        <f t="shared" si="119"/>
        <v>1273144.0498677206</v>
      </c>
      <c r="O536" s="34"/>
    </row>
    <row r="537" spans="1:15" s="32" customFormat="1" x14ac:dyDescent="0.25">
      <c r="A537" s="36"/>
      <c r="B537" s="52" t="s">
        <v>371</v>
      </c>
      <c r="C537" s="36">
        <v>4</v>
      </c>
      <c r="D537" s="56">
        <v>136.13749999999999</v>
      </c>
      <c r="E537" s="84">
        <v>9858</v>
      </c>
      <c r="F537" s="181">
        <v>3508825.1</v>
      </c>
      <c r="G537" s="42">
        <v>100</v>
      </c>
      <c r="H537" s="51">
        <f t="shared" si="122"/>
        <v>3508825.1</v>
      </c>
      <c r="I537" s="51">
        <f t="shared" si="123"/>
        <v>0</v>
      </c>
      <c r="J537" s="51">
        <f t="shared" si="126"/>
        <v>355.93681274092108</v>
      </c>
      <c r="K537" s="51">
        <f t="shared" si="124"/>
        <v>633.99387920631443</v>
      </c>
      <c r="L537" s="51">
        <f t="shared" si="125"/>
        <v>2580958.4406527421</v>
      </c>
      <c r="M537" s="51"/>
      <c r="N537" s="51">
        <f t="shared" si="119"/>
        <v>2580958.4406527421</v>
      </c>
      <c r="O537" s="34"/>
    </row>
    <row r="538" spans="1:15" s="32" customFormat="1" x14ac:dyDescent="0.25">
      <c r="A538" s="36"/>
      <c r="B538" s="52" t="s">
        <v>372</v>
      </c>
      <c r="C538" s="36">
        <v>4</v>
      </c>
      <c r="D538" s="56">
        <v>13.699300000000001</v>
      </c>
      <c r="E538" s="84">
        <v>1276</v>
      </c>
      <c r="F538" s="181">
        <v>242235.2</v>
      </c>
      <c r="G538" s="42">
        <v>100</v>
      </c>
      <c r="H538" s="51">
        <f t="shared" si="122"/>
        <v>242235.2</v>
      </c>
      <c r="I538" s="51">
        <f t="shared" si="123"/>
        <v>0</v>
      </c>
      <c r="J538" s="51">
        <f t="shared" si="126"/>
        <v>189.83949843260189</v>
      </c>
      <c r="K538" s="51">
        <f t="shared" si="124"/>
        <v>800.09119351463357</v>
      </c>
      <c r="L538" s="51">
        <f t="shared" si="125"/>
        <v>1181942.9481141602</v>
      </c>
      <c r="M538" s="51"/>
      <c r="N538" s="51">
        <f t="shared" si="119"/>
        <v>1181942.9481141602</v>
      </c>
      <c r="O538" s="34"/>
    </row>
    <row r="539" spans="1:15" s="32" customFormat="1" x14ac:dyDescent="0.25">
      <c r="A539" s="36"/>
      <c r="B539" s="52" t="s">
        <v>373</v>
      </c>
      <c r="C539" s="36">
        <v>4</v>
      </c>
      <c r="D539" s="56">
        <v>30.762199999999996</v>
      </c>
      <c r="E539" s="84">
        <v>2127</v>
      </c>
      <c r="F539" s="181">
        <v>479706.2</v>
      </c>
      <c r="G539" s="42">
        <v>100</v>
      </c>
      <c r="H539" s="51">
        <f t="shared" si="122"/>
        <v>479706.2</v>
      </c>
      <c r="I539" s="51">
        <f t="shared" si="123"/>
        <v>0</v>
      </c>
      <c r="J539" s="51">
        <f t="shared" si="126"/>
        <v>225.53182886694876</v>
      </c>
      <c r="K539" s="51">
        <f t="shared" si="124"/>
        <v>764.39886308028667</v>
      </c>
      <c r="L539" s="51">
        <f t="shared" si="125"/>
        <v>1315835.5047153549</v>
      </c>
      <c r="M539" s="51"/>
      <c r="N539" s="51">
        <f t="shared" si="119"/>
        <v>1315835.5047153549</v>
      </c>
      <c r="O539" s="34"/>
    </row>
    <row r="540" spans="1:15" s="32" customFormat="1" x14ac:dyDescent="0.25">
      <c r="A540" s="36"/>
      <c r="B540" s="52" t="s">
        <v>374</v>
      </c>
      <c r="C540" s="36">
        <v>4</v>
      </c>
      <c r="D540" s="56">
        <v>61.717500000000001</v>
      </c>
      <c r="E540" s="84">
        <v>4448</v>
      </c>
      <c r="F540" s="181">
        <v>1038590.4</v>
      </c>
      <c r="G540" s="42">
        <v>100</v>
      </c>
      <c r="H540" s="51">
        <f t="shared" si="122"/>
        <v>1038590.4</v>
      </c>
      <c r="I540" s="51">
        <f t="shared" si="123"/>
        <v>0</v>
      </c>
      <c r="J540" s="51">
        <f t="shared" si="126"/>
        <v>233.49604316546763</v>
      </c>
      <c r="K540" s="51">
        <f t="shared" si="124"/>
        <v>756.43464878176781</v>
      </c>
      <c r="L540" s="51">
        <f t="shared" si="125"/>
        <v>1730584.1642250363</v>
      </c>
      <c r="M540" s="51"/>
      <c r="N540" s="51">
        <f t="shared" si="119"/>
        <v>1730584.1642250363</v>
      </c>
      <c r="O540" s="34"/>
    </row>
    <row r="541" spans="1:15" s="32" customFormat="1" x14ac:dyDescent="0.25">
      <c r="A541" s="36"/>
      <c r="B541" s="52" t="s">
        <v>375</v>
      </c>
      <c r="C541" s="36">
        <v>4</v>
      </c>
      <c r="D541" s="56">
        <v>30.177800000000001</v>
      </c>
      <c r="E541" s="84">
        <v>1772</v>
      </c>
      <c r="F541" s="181">
        <v>432983.4</v>
      </c>
      <c r="G541" s="42">
        <v>100</v>
      </c>
      <c r="H541" s="51">
        <f t="shared" si="122"/>
        <v>432983.4</v>
      </c>
      <c r="I541" s="51">
        <f t="shared" si="123"/>
        <v>0</v>
      </c>
      <c r="J541" s="51">
        <f t="shared" si="126"/>
        <v>244.34729119638828</v>
      </c>
      <c r="K541" s="51">
        <f t="shared" si="124"/>
        <v>745.5834007508472</v>
      </c>
      <c r="L541" s="51">
        <f t="shared" si="125"/>
        <v>1243727.8275896192</v>
      </c>
      <c r="M541" s="51"/>
      <c r="N541" s="51">
        <f t="shared" si="119"/>
        <v>1243727.8275896192</v>
      </c>
      <c r="O541" s="34"/>
    </row>
    <row r="542" spans="1:15" s="32" customFormat="1" x14ac:dyDescent="0.25">
      <c r="A542" s="36"/>
      <c r="B542" s="52" t="s">
        <v>376</v>
      </c>
      <c r="C542" s="36">
        <v>4</v>
      </c>
      <c r="D542" s="56">
        <v>51.029200000000003</v>
      </c>
      <c r="E542" s="84">
        <v>4165</v>
      </c>
      <c r="F542" s="181">
        <v>823352.8</v>
      </c>
      <c r="G542" s="42">
        <v>100</v>
      </c>
      <c r="H542" s="51">
        <f t="shared" si="122"/>
        <v>823352.8</v>
      </c>
      <c r="I542" s="51">
        <f t="shared" si="123"/>
        <v>0</v>
      </c>
      <c r="J542" s="51">
        <f t="shared" si="126"/>
        <v>197.6837454981993</v>
      </c>
      <c r="K542" s="51">
        <f t="shared" si="124"/>
        <v>792.24694644903616</v>
      </c>
      <c r="L542" s="51">
        <f t="shared" si="125"/>
        <v>1696221.6011098386</v>
      </c>
      <c r="M542" s="51"/>
      <c r="N542" s="51">
        <f t="shared" si="119"/>
        <v>1696221.6011098386</v>
      </c>
      <c r="O542" s="34"/>
    </row>
    <row r="543" spans="1:15" s="32" customFormat="1" x14ac:dyDescent="0.25">
      <c r="A543" s="36"/>
      <c r="B543" s="52" t="s">
        <v>377</v>
      </c>
      <c r="C543" s="36">
        <v>4</v>
      </c>
      <c r="D543" s="56">
        <v>17.363900000000001</v>
      </c>
      <c r="E543" s="84">
        <v>1451</v>
      </c>
      <c r="F543" s="181">
        <v>372711.3</v>
      </c>
      <c r="G543" s="42">
        <v>100</v>
      </c>
      <c r="H543" s="51">
        <f t="shared" si="122"/>
        <v>372711.3</v>
      </c>
      <c r="I543" s="51">
        <f t="shared" si="123"/>
        <v>0</v>
      </c>
      <c r="J543" s="51">
        <f t="shared" si="126"/>
        <v>256.86512749827705</v>
      </c>
      <c r="K543" s="51">
        <f t="shared" si="124"/>
        <v>733.06556444895841</v>
      </c>
      <c r="L543" s="51">
        <f t="shared" si="125"/>
        <v>1138366.5557736477</v>
      </c>
      <c r="M543" s="51"/>
      <c r="N543" s="51">
        <f t="shared" si="119"/>
        <v>1138366.5557736477</v>
      </c>
      <c r="O543" s="34"/>
    </row>
    <row r="544" spans="1:15" s="32" customFormat="1" x14ac:dyDescent="0.25">
      <c r="A544" s="36"/>
      <c r="B544" s="52" t="s">
        <v>378</v>
      </c>
      <c r="C544" s="36">
        <v>4</v>
      </c>
      <c r="D544" s="56">
        <v>21.911300000000004</v>
      </c>
      <c r="E544" s="84">
        <v>1914</v>
      </c>
      <c r="F544" s="181">
        <v>494465.4</v>
      </c>
      <c r="G544" s="42">
        <v>100</v>
      </c>
      <c r="H544" s="51">
        <f t="shared" si="122"/>
        <v>494465.4</v>
      </c>
      <c r="I544" s="51">
        <f t="shared" si="123"/>
        <v>0</v>
      </c>
      <c r="J544" s="51">
        <f t="shared" si="126"/>
        <v>258.34137931034485</v>
      </c>
      <c r="K544" s="51">
        <f t="shared" si="124"/>
        <v>731.58931263689055</v>
      </c>
      <c r="L544" s="51">
        <f t="shared" si="125"/>
        <v>1215200.9710990249</v>
      </c>
      <c r="M544" s="51"/>
      <c r="N544" s="51">
        <f t="shared" si="119"/>
        <v>1215200.9710990249</v>
      </c>
      <c r="O544" s="34"/>
    </row>
    <row r="545" spans="1:15" s="32" customFormat="1" x14ac:dyDescent="0.25">
      <c r="A545" s="36"/>
      <c r="B545" s="52" t="s">
        <v>158</v>
      </c>
      <c r="C545" s="36">
        <v>4</v>
      </c>
      <c r="D545" s="56">
        <v>17.215700000000002</v>
      </c>
      <c r="E545" s="84">
        <v>923</v>
      </c>
      <c r="F545" s="181">
        <v>734646.2</v>
      </c>
      <c r="G545" s="42">
        <v>100</v>
      </c>
      <c r="H545" s="51">
        <f t="shared" si="122"/>
        <v>734646.2</v>
      </c>
      <c r="I545" s="51">
        <f t="shared" si="123"/>
        <v>0</v>
      </c>
      <c r="J545" s="51">
        <f t="shared" si="126"/>
        <v>795.93304442036833</v>
      </c>
      <c r="K545" s="51">
        <f t="shared" si="124"/>
        <v>193.99764752686713</v>
      </c>
      <c r="L545" s="51">
        <f t="shared" si="125"/>
        <v>419938.154279751</v>
      </c>
      <c r="M545" s="51"/>
      <c r="N545" s="51">
        <f t="shared" si="119"/>
        <v>419938.154279751</v>
      </c>
      <c r="O545" s="34"/>
    </row>
    <row r="546" spans="1:15" s="32" customFormat="1" x14ac:dyDescent="0.25">
      <c r="A546" s="36"/>
      <c r="B546" s="52" t="s">
        <v>379</v>
      </c>
      <c r="C546" s="36">
        <v>4</v>
      </c>
      <c r="D546" s="56">
        <v>31.447900000000001</v>
      </c>
      <c r="E546" s="84">
        <v>2468</v>
      </c>
      <c r="F546" s="181">
        <v>593519.80000000005</v>
      </c>
      <c r="G546" s="42">
        <v>100</v>
      </c>
      <c r="H546" s="51">
        <f t="shared" si="122"/>
        <v>593519.80000000005</v>
      </c>
      <c r="I546" s="51">
        <f t="shared" si="123"/>
        <v>0</v>
      </c>
      <c r="J546" s="51">
        <f t="shared" si="126"/>
        <v>240.48614262560781</v>
      </c>
      <c r="K546" s="51">
        <f t="shared" si="124"/>
        <v>749.44454932162762</v>
      </c>
      <c r="L546" s="51">
        <f t="shared" si="125"/>
        <v>1345891.4642654485</v>
      </c>
      <c r="M546" s="51"/>
      <c r="N546" s="51">
        <f t="shared" si="119"/>
        <v>1345891.4642654485</v>
      </c>
      <c r="O546" s="34"/>
    </row>
    <row r="547" spans="1:15" s="32" customFormat="1" x14ac:dyDescent="0.25">
      <c r="A547" s="36"/>
      <c r="B547" s="52" t="s">
        <v>882</v>
      </c>
      <c r="C547" s="36">
        <v>3</v>
      </c>
      <c r="D547" s="56">
        <v>72.1755</v>
      </c>
      <c r="E547" s="84">
        <v>14794</v>
      </c>
      <c r="F547" s="181">
        <v>34339274.5</v>
      </c>
      <c r="G547" s="42">
        <v>50</v>
      </c>
      <c r="H547" s="51">
        <f t="shared" si="122"/>
        <v>17169637.25</v>
      </c>
      <c r="I547" s="51">
        <f t="shared" si="123"/>
        <v>17169637.25</v>
      </c>
      <c r="J547" s="51">
        <f t="shared" si="126"/>
        <v>2321.1622617277276</v>
      </c>
      <c r="K547" s="51">
        <f t="shared" si="124"/>
        <v>-1331.231569780492</v>
      </c>
      <c r="L547" s="51">
        <f t="shared" si="125"/>
        <v>2240528.9922509897</v>
      </c>
      <c r="M547" s="51"/>
      <c r="N547" s="51">
        <f t="shared" si="119"/>
        <v>2240528.9922509897</v>
      </c>
      <c r="O547" s="34"/>
    </row>
    <row r="548" spans="1:15" s="32" customFormat="1" x14ac:dyDescent="0.25">
      <c r="A548" s="36"/>
      <c r="B548" s="52" t="s">
        <v>380</v>
      </c>
      <c r="C548" s="36">
        <v>4</v>
      </c>
      <c r="D548" s="56">
        <v>13.830499999999999</v>
      </c>
      <c r="E548" s="84">
        <v>987</v>
      </c>
      <c r="F548" s="181">
        <v>398751</v>
      </c>
      <c r="G548" s="42">
        <v>100</v>
      </c>
      <c r="H548" s="51">
        <f t="shared" si="122"/>
        <v>398751</v>
      </c>
      <c r="I548" s="51">
        <f t="shared" si="123"/>
        <v>0</v>
      </c>
      <c r="J548" s="51">
        <f t="shared" si="126"/>
        <v>404.00303951367783</v>
      </c>
      <c r="K548" s="51">
        <f t="shared" si="124"/>
        <v>585.92765243355757</v>
      </c>
      <c r="L548" s="51">
        <f t="shared" si="125"/>
        <v>886660.77323475759</v>
      </c>
      <c r="M548" s="51"/>
      <c r="N548" s="51">
        <f t="shared" si="119"/>
        <v>886660.77323475759</v>
      </c>
      <c r="O548" s="34"/>
    </row>
    <row r="549" spans="1:15" s="32" customFormat="1" x14ac:dyDescent="0.25">
      <c r="A549" s="36"/>
      <c r="B549" s="52" t="s">
        <v>381</v>
      </c>
      <c r="C549" s="36">
        <v>4</v>
      </c>
      <c r="D549" s="56">
        <v>89.205900000000014</v>
      </c>
      <c r="E549" s="84">
        <v>5470</v>
      </c>
      <c r="F549" s="181">
        <v>2747912.3</v>
      </c>
      <c r="G549" s="42">
        <v>100</v>
      </c>
      <c r="H549" s="51">
        <f t="shared" si="122"/>
        <v>2747912.3</v>
      </c>
      <c r="I549" s="51">
        <f t="shared" si="123"/>
        <v>0</v>
      </c>
      <c r="J549" s="51">
        <f t="shared" si="126"/>
        <v>502.36056672760509</v>
      </c>
      <c r="K549" s="51">
        <f t="shared" si="124"/>
        <v>487.57012521963037</v>
      </c>
      <c r="L549" s="51">
        <f t="shared" si="125"/>
        <v>1645882.700808374</v>
      </c>
      <c r="M549" s="51"/>
      <c r="N549" s="51">
        <f t="shared" si="119"/>
        <v>1645882.700808374</v>
      </c>
      <c r="O549" s="34"/>
    </row>
    <row r="550" spans="1:15" s="32" customFormat="1" x14ac:dyDescent="0.25">
      <c r="A550" s="36"/>
      <c r="B550" s="52" t="s">
        <v>382</v>
      </c>
      <c r="C550" s="36">
        <v>4</v>
      </c>
      <c r="D550" s="56">
        <v>28.287100000000002</v>
      </c>
      <c r="E550" s="84">
        <v>2035</v>
      </c>
      <c r="F550" s="181">
        <v>5114883</v>
      </c>
      <c r="G550" s="42">
        <v>100</v>
      </c>
      <c r="H550" s="51">
        <f t="shared" si="122"/>
        <v>5114883</v>
      </c>
      <c r="I550" s="51">
        <f t="shared" si="123"/>
        <v>0</v>
      </c>
      <c r="J550" s="51">
        <f t="shared" si="126"/>
        <v>2513.4560196560196</v>
      </c>
      <c r="K550" s="51">
        <f t="shared" si="124"/>
        <v>-1523.5253277087841</v>
      </c>
      <c r="L550" s="51">
        <f t="shared" si="125"/>
        <v>376279.72040901455</v>
      </c>
      <c r="M550" s="51"/>
      <c r="N550" s="51">
        <f t="shared" si="119"/>
        <v>376279.72040901455</v>
      </c>
      <c r="O550" s="34"/>
    </row>
    <row r="551" spans="1:15" s="32" customFormat="1" x14ac:dyDescent="0.25">
      <c r="A551" s="36"/>
      <c r="B551" s="52" t="s">
        <v>383</v>
      </c>
      <c r="C551" s="36">
        <v>4</v>
      </c>
      <c r="D551" s="56">
        <v>44.047899999999998</v>
      </c>
      <c r="E551" s="84">
        <v>3684</v>
      </c>
      <c r="F551" s="181">
        <v>1133687.1000000001</v>
      </c>
      <c r="G551" s="42">
        <v>100</v>
      </c>
      <c r="H551" s="51">
        <f t="shared" si="122"/>
        <v>1133687.1000000001</v>
      </c>
      <c r="I551" s="51">
        <f t="shared" si="123"/>
        <v>0</v>
      </c>
      <c r="J551" s="51">
        <f t="shared" si="126"/>
        <v>307.73265472312704</v>
      </c>
      <c r="K551" s="51">
        <f t="shared" si="124"/>
        <v>682.19803722410848</v>
      </c>
      <c r="L551" s="51">
        <f t="shared" si="125"/>
        <v>1474009.6805286214</v>
      </c>
      <c r="M551" s="51"/>
      <c r="N551" s="51">
        <f t="shared" si="119"/>
        <v>1474009.6805286214</v>
      </c>
      <c r="O551" s="34"/>
    </row>
    <row r="552" spans="1:15" s="32" customFormat="1" x14ac:dyDescent="0.25">
      <c r="A552" s="36"/>
      <c r="B552" s="52" t="s">
        <v>384</v>
      </c>
      <c r="C552" s="36">
        <v>4</v>
      </c>
      <c r="D552" s="56">
        <v>45.811300000000003</v>
      </c>
      <c r="E552" s="84">
        <v>2462</v>
      </c>
      <c r="F552" s="181">
        <v>620177.19999999995</v>
      </c>
      <c r="G552" s="42">
        <v>100</v>
      </c>
      <c r="H552" s="51">
        <f t="shared" si="122"/>
        <v>620177.19999999995</v>
      </c>
      <c r="I552" s="51">
        <f t="shared" si="123"/>
        <v>0</v>
      </c>
      <c r="J552" s="51">
        <f t="shared" si="126"/>
        <v>251.89975629569454</v>
      </c>
      <c r="K552" s="51">
        <f t="shared" si="124"/>
        <v>738.03093565154086</v>
      </c>
      <c r="L552" s="51">
        <f t="shared" si="125"/>
        <v>1384647.6229805085</v>
      </c>
      <c r="M552" s="51"/>
      <c r="N552" s="51">
        <f t="shared" si="119"/>
        <v>1384647.6229805085</v>
      </c>
      <c r="O552" s="34"/>
    </row>
    <row r="553" spans="1:15" s="32" customFormat="1" x14ac:dyDescent="0.25">
      <c r="A553" s="36"/>
      <c r="B553" s="52" t="s">
        <v>385</v>
      </c>
      <c r="C553" s="36">
        <v>4</v>
      </c>
      <c r="D553" s="56">
        <v>76.026800000000009</v>
      </c>
      <c r="E553" s="84">
        <v>4919</v>
      </c>
      <c r="F553" s="181">
        <v>1141199.1000000001</v>
      </c>
      <c r="G553" s="42">
        <v>100</v>
      </c>
      <c r="H553" s="51">
        <f t="shared" si="122"/>
        <v>1141199.1000000001</v>
      </c>
      <c r="I553" s="51">
        <f t="shared" si="123"/>
        <v>0</v>
      </c>
      <c r="J553" s="51">
        <f t="shared" si="126"/>
        <v>231.99819068916449</v>
      </c>
      <c r="K553" s="51">
        <f t="shared" si="124"/>
        <v>757.93250125807094</v>
      </c>
      <c r="L553" s="51">
        <f t="shared" si="125"/>
        <v>1848258.4714256676</v>
      </c>
      <c r="M553" s="51"/>
      <c r="N553" s="51">
        <f t="shared" si="119"/>
        <v>1848258.4714256676</v>
      </c>
      <c r="O553" s="34"/>
    </row>
    <row r="554" spans="1:15" s="32" customFormat="1" x14ac:dyDescent="0.25">
      <c r="A554" s="36"/>
      <c r="B554" s="52" t="s">
        <v>386</v>
      </c>
      <c r="C554" s="36">
        <v>4</v>
      </c>
      <c r="D554" s="56">
        <v>21.168299999999999</v>
      </c>
      <c r="E554" s="84">
        <v>1222</v>
      </c>
      <c r="F554" s="181">
        <v>453174.9</v>
      </c>
      <c r="G554" s="42">
        <v>100</v>
      </c>
      <c r="H554" s="51">
        <f t="shared" si="122"/>
        <v>453174.9</v>
      </c>
      <c r="I554" s="51">
        <f t="shared" si="123"/>
        <v>0</v>
      </c>
      <c r="J554" s="51">
        <f t="shared" si="126"/>
        <v>370.84689034369887</v>
      </c>
      <c r="K554" s="51">
        <f t="shared" si="124"/>
        <v>619.08380160353659</v>
      </c>
      <c r="L554" s="51">
        <f t="shared" si="125"/>
        <v>985034.28418393224</v>
      </c>
      <c r="M554" s="51"/>
      <c r="N554" s="51">
        <f t="shared" si="119"/>
        <v>985034.28418393224</v>
      </c>
      <c r="O554" s="34"/>
    </row>
    <row r="555" spans="1:15" s="32" customFormat="1" x14ac:dyDescent="0.25">
      <c r="A555" s="36"/>
      <c r="B555" s="52" t="s">
        <v>387</v>
      </c>
      <c r="C555" s="36">
        <v>4</v>
      </c>
      <c r="D555" s="56">
        <v>27.250599999999999</v>
      </c>
      <c r="E555" s="84">
        <v>1783</v>
      </c>
      <c r="F555" s="181">
        <v>404662.3</v>
      </c>
      <c r="G555" s="42">
        <v>100</v>
      </c>
      <c r="H555" s="51">
        <f t="shared" si="122"/>
        <v>404662.3</v>
      </c>
      <c r="I555" s="51">
        <f t="shared" si="123"/>
        <v>0</v>
      </c>
      <c r="J555" s="51">
        <f t="shared" si="126"/>
        <v>226.95586090858103</v>
      </c>
      <c r="K555" s="51">
        <f t="shared" si="124"/>
        <v>762.97483103865443</v>
      </c>
      <c r="L555" s="51">
        <f t="shared" si="125"/>
        <v>1255228.1564844728</v>
      </c>
      <c r="M555" s="51"/>
      <c r="N555" s="51">
        <f t="shared" si="119"/>
        <v>1255228.1564844728</v>
      </c>
      <c r="O555" s="34"/>
    </row>
    <row r="556" spans="1:15" s="32" customFormat="1" x14ac:dyDescent="0.25">
      <c r="A556" s="36"/>
      <c r="B556" s="52" t="s">
        <v>388</v>
      </c>
      <c r="C556" s="36">
        <v>4</v>
      </c>
      <c r="D556" s="56">
        <v>21.5503</v>
      </c>
      <c r="E556" s="84">
        <v>1683</v>
      </c>
      <c r="F556" s="181">
        <v>967516.7</v>
      </c>
      <c r="G556" s="42">
        <v>100</v>
      </c>
      <c r="H556" s="51">
        <f t="shared" si="122"/>
        <v>967516.7</v>
      </c>
      <c r="I556" s="51">
        <f t="shared" si="123"/>
        <v>0</v>
      </c>
      <c r="J556" s="51">
        <f t="shared" si="126"/>
        <v>574.87623291740931</v>
      </c>
      <c r="K556" s="51">
        <f t="shared" si="124"/>
        <v>415.05445902982615</v>
      </c>
      <c r="L556" s="51">
        <f t="shared" si="125"/>
        <v>802871.50294206699</v>
      </c>
      <c r="M556" s="51"/>
      <c r="N556" s="51">
        <f t="shared" si="119"/>
        <v>802871.50294206699</v>
      </c>
      <c r="O556" s="34"/>
    </row>
    <row r="557" spans="1:15" s="32" customFormat="1" x14ac:dyDescent="0.25">
      <c r="A557" s="36"/>
      <c r="B557" s="52" t="s">
        <v>389</v>
      </c>
      <c r="C557" s="36">
        <v>4</v>
      </c>
      <c r="D557" s="56">
        <v>14.727999999999998</v>
      </c>
      <c r="E557" s="84">
        <v>1470</v>
      </c>
      <c r="F557" s="181">
        <v>778974.3</v>
      </c>
      <c r="G557" s="42">
        <v>100</v>
      </c>
      <c r="H557" s="51">
        <f t="shared" si="122"/>
        <v>778974.3</v>
      </c>
      <c r="I557" s="51">
        <f t="shared" si="123"/>
        <v>0</v>
      </c>
      <c r="J557" s="51">
        <f t="shared" si="126"/>
        <v>529.91448979591837</v>
      </c>
      <c r="K557" s="51">
        <f t="shared" si="124"/>
        <v>460.01620215131709</v>
      </c>
      <c r="L557" s="51">
        <f t="shared" si="125"/>
        <v>803169.77101998788</v>
      </c>
      <c r="M557" s="51"/>
      <c r="N557" s="51">
        <f t="shared" si="119"/>
        <v>803169.77101998788</v>
      </c>
      <c r="O557" s="34"/>
    </row>
    <row r="558" spans="1:15" s="32" customFormat="1" x14ac:dyDescent="0.25">
      <c r="A558" s="36"/>
      <c r="B558" s="52" t="s">
        <v>390</v>
      </c>
      <c r="C558" s="36">
        <v>4</v>
      </c>
      <c r="D558" s="56">
        <v>18.566800000000001</v>
      </c>
      <c r="E558" s="84">
        <v>1501</v>
      </c>
      <c r="F558" s="181">
        <v>375862.3</v>
      </c>
      <c r="G558" s="42">
        <v>100</v>
      </c>
      <c r="H558" s="51">
        <f t="shared" si="122"/>
        <v>375862.3</v>
      </c>
      <c r="I558" s="51">
        <f t="shared" si="123"/>
        <v>0</v>
      </c>
      <c r="J558" s="51">
        <f t="shared" si="126"/>
        <v>250.407928047968</v>
      </c>
      <c r="K558" s="51">
        <f t="shared" si="124"/>
        <v>739.52276389926749</v>
      </c>
      <c r="L558" s="51">
        <f t="shared" si="125"/>
        <v>1157250.840488951</v>
      </c>
      <c r="M558" s="51"/>
      <c r="N558" s="51">
        <f t="shared" si="119"/>
        <v>1157250.840488951</v>
      </c>
      <c r="O558" s="34"/>
    </row>
    <row r="559" spans="1:15" s="32" customFormat="1" x14ac:dyDescent="0.25">
      <c r="A559" s="36"/>
      <c r="B559" s="52" t="s">
        <v>209</v>
      </c>
      <c r="C559" s="36">
        <v>4</v>
      </c>
      <c r="D559" s="56">
        <v>27.703899999999997</v>
      </c>
      <c r="E559" s="84">
        <v>2431</v>
      </c>
      <c r="F559" s="181">
        <v>440482.7</v>
      </c>
      <c r="G559" s="42">
        <v>100</v>
      </c>
      <c r="H559" s="51">
        <f t="shared" si="122"/>
        <v>440482.7</v>
      </c>
      <c r="I559" s="51">
        <f t="shared" si="123"/>
        <v>0</v>
      </c>
      <c r="J559" s="51">
        <f t="shared" si="126"/>
        <v>181.19403537638831</v>
      </c>
      <c r="K559" s="51">
        <f t="shared" si="124"/>
        <v>808.73665657084712</v>
      </c>
      <c r="L559" s="51">
        <f t="shared" si="125"/>
        <v>1398287.9717982407</v>
      </c>
      <c r="M559" s="51"/>
      <c r="N559" s="51">
        <f t="shared" si="119"/>
        <v>1398287.9717982407</v>
      </c>
      <c r="O559" s="34"/>
    </row>
    <row r="560" spans="1:15" s="32" customFormat="1" x14ac:dyDescent="0.25">
      <c r="A560" s="36"/>
      <c r="B560" s="52" t="s">
        <v>246</v>
      </c>
      <c r="C560" s="36">
        <v>4</v>
      </c>
      <c r="D560" s="56">
        <v>15.173299999999998</v>
      </c>
      <c r="E560" s="84">
        <v>662</v>
      </c>
      <c r="F560" s="181">
        <v>57915.1</v>
      </c>
      <c r="G560" s="42">
        <v>100</v>
      </c>
      <c r="H560" s="51">
        <f t="shared" si="122"/>
        <v>57915.1</v>
      </c>
      <c r="I560" s="51">
        <f t="shared" si="123"/>
        <v>0</v>
      </c>
      <c r="J560" s="51">
        <f t="shared" si="126"/>
        <v>87.485045317220539</v>
      </c>
      <c r="K560" s="51">
        <f t="shared" si="124"/>
        <v>902.44564663001495</v>
      </c>
      <c r="L560" s="51">
        <f t="shared" si="125"/>
        <v>1228464.7321371972</v>
      </c>
      <c r="M560" s="51"/>
      <c r="N560" s="51">
        <f t="shared" si="119"/>
        <v>1228464.7321371972</v>
      </c>
      <c r="O560" s="34"/>
    </row>
    <row r="561" spans="1:15" s="32" customFormat="1" x14ac:dyDescent="0.25">
      <c r="A561" s="36"/>
      <c r="B561" s="52" t="s">
        <v>391</v>
      </c>
      <c r="C561" s="36">
        <v>4</v>
      </c>
      <c r="D561" s="56">
        <v>20.418799999999997</v>
      </c>
      <c r="E561" s="84">
        <v>1470</v>
      </c>
      <c r="F561" s="181">
        <v>380639.2</v>
      </c>
      <c r="G561" s="42">
        <v>100</v>
      </c>
      <c r="H561" s="51">
        <f t="shared" si="122"/>
        <v>380639.2</v>
      </c>
      <c r="I561" s="51">
        <f t="shared" si="123"/>
        <v>0</v>
      </c>
      <c r="J561" s="51">
        <f t="shared" si="126"/>
        <v>258.938231292517</v>
      </c>
      <c r="K561" s="51">
        <f t="shared" si="124"/>
        <v>730.99246065471846</v>
      </c>
      <c r="L561" s="51">
        <f t="shared" si="125"/>
        <v>1149739.0988288147</v>
      </c>
      <c r="M561" s="51"/>
      <c r="N561" s="51">
        <f t="shared" si="119"/>
        <v>1149739.0988288147</v>
      </c>
      <c r="O561" s="34"/>
    </row>
    <row r="562" spans="1:15" s="32" customFormat="1" x14ac:dyDescent="0.25">
      <c r="A562" s="36"/>
      <c r="B562" s="52" t="s">
        <v>392</v>
      </c>
      <c r="C562" s="36">
        <v>4</v>
      </c>
      <c r="D562" s="56">
        <v>99.448100000000011</v>
      </c>
      <c r="E562" s="84">
        <v>5370</v>
      </c>
      <c r="F562" s="181">
        <v>1868623.2</v>
      </c>
      <c r="G562" s="42">
        <v>100</v>
      </c>
      <c r="H562" s="51">
        <f t="shared" si="122"/>
        <v>1868623.2</v>
      </c>
      <c r="I562" s="51">
        <f t="shared" si="123"/>
        <v>0</v>
      </c>
      <c r="J562" s="51">
        <f t="shared" si="126"/>
        <v>347.97452513966482</v>
      </c>
      <c r="K562" s="51">
        <f t="shared" si="124"/>
        <v>641.95616680757064</v>
      </c>
      <c r="L562" s="51">
        <f t="shared" si="125"/>
        <v>1855959.9188296599</v>
      </c>
      <c r="M562" s="51"/>
      <c r="N562" s="51">
        <f t="shared" si="119"/>
        <v>1855959.9188296599</v>
      </c>
      <c r="O562" s="34"/>
    </row>
    <row r="563" spans="1:15" s="32" customFormat="1" x14ac:dyDescent="0.25">
      <c r="A563" s="36"/>
      <c r="B563" s="52" t="s">
        <v>393</v>
      </c>
      <c r="C563" s="36">
        <v>4</v>
      </c>
      <c r="D563" s="56">
        <v>22.054699999999997</v>
      </c>
      <c r="E563" s="84">
        <v>1645</v>
      </c>
      <c r="F563" s="181">
        <v>291642.7</v>
      </c>
      <c r="G563" s="42">
        <v>100</v>
      </c>
      <c r="H563" s="51">
        <f t="shared" si="122"/>
        <v>291642.7</v>
      </c>
      <c r="I563" s="51">
        <f t="shared" si="123"/>
        <v>0</v>
      </c>
      <c r="J563" s="51">
        <f t="shared" si="126"/>
        <v>177.29039513677813</v>
      </c>
      <c r="K563" s="51">
        <f t="shared" si="124"/>
        <v>812.64029681045736</v>
      </c>
      <c r="L563" s="51">
        <f t="shared" si="125"/>
        <v>1277209.0447044594</v>
      </c>
      <c r="M563" s="51"/>
      <c r="N563" s="51">
        <f t="shared" si="119"/>
        <v>1277209.0447044594</v>
      </c>
      <c r="O563" s="34"/>
    </row>
    <row r="564" spans="1:15" s="32" customFormat="1" x14ac:dyDescent="0.25">
      <c r="A564" s="36"/>
      <c r="B564" s="52" t="s">
        <v>250</v>
      </c>
      <c r="C564" s="36">
        <v>4</v>
      </c>
      <c r="D564" s="56">
        <v>13.465299999999999</v>
      </c>
      <c r="E564" s="84">
        <v>1501</v>
      </c>
      <c r="F564" s="181">
        <v>190886.8</v>
      </c>
      <c r="G564" s="42">
        <v>100</v>
      </c>
      <c r="H564" s="51">
        <f t="shared" si="122"/>
        <v>190886.8</v>
      </c>
      <c r="I564" s="51">
        <f t="shared" si="123"/>
        <v>0</v>
      </c>
      <c r="J564" s="51">
        <f t="shared" si="126"/>
        <v>127.17308461025982</v>
      </c>
      <c r="K564" s="51">
        <f t="shared" si="124"/>
        <v>862.75760733697564</v>
      </c>
      <c r="L564" s="51">
        <f t="shared" si="125"/>
        <v>1286348.0929539527</v>
      </c>
      <c r="M564" s="51"/>
      <c r="N564" s="51">
        <f t="shared" si="119"/>
        <v>1286348.0929539527</v>
      </c>
      <c r="O564" s="34"/>
    </row>
    <row r="565" spans="1:15" s="32" customFormat="1" x14ac:dyDescent="0.25">
      <c r="A565" s="36"/>
      <c r="B565" s="52" t="s">
        <v>282</v>
      </c>
      <c r="C565" s="36">
        <v>4</v>
      </c>
      <c r="D565" s="56">
        <v>32.471600000000002</v>
      </c>
      <c r="E565" s="84">
        <v>1671</v>
      </c>
      <c r="F565" s="181">
        <v>377601.6</v>
      </c>
      <c r="G565" s="42">
        <v>100</v>
      </c>
      <c r="H565" s="51">
        <f t="shared" si="122"/>
        <v>377601.6</v>
      </c>
      <c r="I565" s="51">
        <f t="shared" si="123"/>
        <v>0</v>
      </c>
      <c r="J565" s="51">
        <f t="shared" si="126"/>
        <v>225.9734290843806</v>
      </c>
      <c r="K565" s="51">
        <f t="shared" si="124"/>
        <v>763.9572628628548</v>
      </c>
      <c r="L565" s="51">
        <f t="shared" si="125"/>
        <v>1260833.7055805384</v>
      </c>
      <c r="M565" s="51"/>
      <c r="N565" s="51">
        <f t="shared" si="119"/>
        <v>1260833.7055805384</v>
      </c>
      <c r="O565" s="34"/>
    </row>
    <row r="566" spans="1:15" s="32" customFormat="1" x14ac:dyDescent="0.25">
      <c r="A566" s="36"/>
      <c r="B566" s="52" t="s">
        <v>142</v>
      </c>
      <c r="C566" s="36">
        <v>4</v>
      </c>
      <c r="D566" s="56">
        <v>10.603699999999998</v>
      </c>
      <c r="E566" s="84">
        <v>812</v>
      </c>
      <c r="F566" s="181">
        <v>125913.4</v>
      </c>
      <c r="G566" s="42">
        <v>100</v>
      </c>
      <c r="H566" s="51">
        <f t="shared" si="122"/>
        <v>125913.4</v>
      </c>
      <c r="I566" s="51">
        <f t="shared" si="123"/>
        <v>0</v>
      </c>
      <c r="J566" s="51">
        <f t="shared" si="126"/>
        <v>155.06576354679802</v>
      </c>
      <c r="K566" s="51">
        <f t="shared" si="124"/>
        <v>834.86492840043741</v>
      </c>
      <c r="L566" s="51">
        <f t="shared" si="125"/>
        <v>1150352.1335885047</v>
      </c>
      <c r="M566" s="51"/>
      <c r="N566" s="51">
        <f t="shared" si="119"/>
        <v>1150352.1335885047</v>
      </c>
      <c r="O566" s="34"/>
    </row>
    <row r="567" spans="1:15" s="32" customFormat="1" x14ac:dyDescent="0.25">
      <c r="A567" s="36"/>
      <c r="B567" s="52" t="s">
        <v>394</v>
      </c>
      <c r="C567" s="36">
        <v>4</v>
      </c>
      <c r="D567" s="56">
        <v>27.763299999999997</v>
      </c>
      <c r="E567" s="84">
        <v>2472</v>
      </c>
      <c r="F567" s="181">
        <v>459754.1</v>
      </c>
      <c r="G567" s="42">
        <v>100</v>
      </c>
      <c r="H567" s="51">
        <f t="shared" si="122"/>
        <v>459754.1</v>
      </c>
      <c r="I567" s="51">
        <f t="shared" si="123"/>
        <v>0</v>
      </c>
      <c r="J567" s="51">
        <f t="shared" si="126"/>
        <v>185.98466828478962</v>
      </c>
      <c r="K567" s="51">
        <f t="shared" si="124"/>
        <v>803.9460236624459</v>
      </c>
      <c r="L567" s="51">
        <f t="shared" si="125"/>
        <v>1398221.9022461104</v>
      </c>
      <c r="M567" s="51"/>
      <c r="N567" s="51">
        <f t="shared" si="119"/>
        <v>1398221.9022461104</v>
      </c>
      <c r="O567" s="34"/>
    </row>
    <row r="568" spans="1:15" s="32" customFormat="1" x14ac:dyDescent="0.25">
      <c r="A568" s="36"/>
      <c r="B568" s="4"/>
      <c r="C568" s="4"/>
      <c r="D568" s="56">
        <v>0</v>
      </c>
      <c r="E568" s="86"/>
      <c r="F568" s="43"/>
      <c r="G568" s="42"/>
      <c r="H568" s="43"/>
      <c r="I568" s="33"/>
      <c r="J568" s="33"/>
      <c r="K568" s="51"/>
      <c r="L568" s="51"/>
      <c r="M568" s="51"/>
      <c r="N568" s="51"/>
      <c r="O568" s="34"/>
    </row>
    <row r="569" spans="1:15" s="32" customFormat="1" x14ac:dyDescent="0.25">
      <c r="A569" s="31" t="s">
        <v>395</v>
      </c>
      <c r="B569" s="44" t="s">
        <v>2</v>
      </c>
      <c r="C569" s="45"/>
      <c r="D569" s="3">
        <v>783.48569999999995</v>
      </c>
      <c r="E569" s="87">
        <f>E570</f>
        <v>98276</v>
      </c>
      <c r="F569" s="38">
        <f t="shared" ref="F569" si="127">F571</f>
        <v>0</v>
      </c>
      <c r="G569" s="38"/>
      <c r="H569" s="38">
        <f>H571</f>
        <v>8097884.0750000002</v>
      </c>
      <c r="I569" s="38">
        <f>I571</f>
        <v>-8097884.0750000002</v>
      </c>
      <c r="J569" s="38"/>
      <c r="K569" s="51"/>
      <c r="L569" s="51"/>
      <c r="M569" s="47">
        <f>M571</f>
        <v>48599444.702795774</v>
      </c>
      <c r="N569" s="38">
        <f t="shared" si="119"/>
        <v>48599444.702795774</v>
      </c>
      <c r="O569" s="34"/>
    </row>
    <row r="570" spans="1:15" s="32" customFormat="1" x14ac:dyDescent="0.25">
      <c r="A570" s="31" t="s">
        <v>395</v>
      </c>
      <c r="B570" s="44" t="s">
        <v>3</v>
      </c>
      <c r="C570" s="45"/>
      <c r="D570" s="3">
        <v>783.48569999999995</v>
      </c>
      <c r="E570" s="87">
        <f>SUM(E572:E596)</f>
        <v>98276</v>
      </c>
      <c r="F570" s="38">
        <f t="shared" ref="F570" si="128">SUM(F572:F596)</f>
        <v>64544920.900000006</v>
      </c>
      <c r="G570" s="38"/>
      <c r="H570" s="38">
        <f>SUM(H572:H596)</f>
        <v>48349152.750000007</v>
      </c>
      <c r="I570" s="38">
        <f>SUM(I572:I596)</f>
        <v>16195768.15</v>
      </c>
      <c r="J570" s="38"/>
      <c r="K570" s="51"/>
      <c r="L570" s="38">
        <f>SUM(L572:L596)</f>
        <v>33935497.398097031</v>
      </c>
      <c r="M570" s="51"/>
      <c r="N570" s="38">
        <f t="shared" si="119"/>
        <v>33935497.398097031</v>
      </c>
      <c r="O570" s="34"/>
    </row>
    <row r="571" spans="1:15" s="32" customFormat="1" x14ac:dyDescent="0.25">
      <c r="A571" s="36"/>
      <c r="B571" s="52" t="s">
        <v>26</v>
      </c>
      <c r="C571" s="36">
        <v>2</v>
      </c>
      <c r="D571" s="56">
        <v>0</v>
      </c>
      <c r="E571" s="90"/>
      <c r="F571" s="51"/>
      <c r="G571" s="42">
        <v>25</v>
      </c>
      <c r="H571" s="51">
        <f>F581*G571/100</f>
        <v>8097884.0750000002</v>
      </c>
      <c r="I571" s="51">
        <f t="shared" ref="I571:I596" si="129">F571-H571</f>
        <v>-8097884.0750000002</v>
      </c>
      <c r="J571" s="51"/>
      <c r="K571" s="51"/>
      <c r="L571" s="51"/>
      <c r="M571" s="51">
        <f>($L$7*$L$8*E569/$L$10)+($L$7*$L$9*D569/$L$11)</f>
        <v>48599444.702795774</v>
      </c>
      <c r="N571" s="51">
        <f t="shared" si="119"/>
        <v>48599444.702795774</v>
      </c>
      <c r="O571" s="34"/>
    </row>
    <row r="572" spans="1:15" s="32" customFormat="1" x14ac:dyDescent="0.25">
      <c r="A572" s="36"/>
      <c r="B572" s="52" t="s">
        <v>396</v>
      </c>
      <c r="C572" s="36">
        <v>4</v>
      </c>
      <c r="D572" s="56">
        <v>26.569000000000003</v>
      </c>
      <c r="E572" s="84">
        <v>4900</v>
      </c>
      <c r="F572" s="182">
        <v>3366665.2</v>
      </c>
      <c r="G572" s="42">
        <v>100</v>
      </c>
      <c r="H572" s="51">
        <f t="shared" ref="H572:H596" si="130">F572*G572/100</f>
        <v>3366665.2</v>
      </c>
      <c r="I572" s="51">
        <f t="shared" si="129"/>
        <v>0</v>
      </c>
      <c r="J572" s="51">
        <f t="shared" si="126"/>
        <v>687.07453061224498</v>
      </c>
      <c r="K572" s="51">
        <f t="shared" ref="K572:K596" si="131">$J$11*$J$19-J572</f>
        <v>302.85616133499047</v>
      </c>
      <c r="L572" s="51">
        <f t="shared" ref="L572:L596" si="132">IF(K572&gt;0,$J$7*$J$8*(K572/$K$19),0)+$J$7*$J$9*(E572/$E$19)+$J$7*$J$10*(D572/$D$19)</f>
        <v>1115730.5352329409</v>
      </c>
      <c r="M572" s="51"/>
      <c r="N572" s="51">
        <f t="shared" si="119"/>
        <v>1115730.5352329409</v>
      </c>
      <c r="O572" s="34"/>
    </row>
    <row r="573" spans="1:15" s="32" customFormat="1" x14ac:dyDescent="0.25">
      <c r="A573" s="36"/>
      <c r="B573" s="52" t="s">
        <v>397</v>
      </c>
      <c r="C573" s="36">
        <v>4</v>
      </c>
      <c r="D573" s="56">
        <v>51.770800000000001</v>
      </c>
      <c r="E573" s="84">
        <v>1838</v>
      </c>
      <c r="F573" s="182">
        <v>411355</v>
      </c>
      <c r="G573" s="42">
        <v>100</v>
      </c>
      <c r="H573" s="51">
        <f t="shared" si="130"/>
        <v>411355</v>
      </c>
      <c r="I573" s="51">
        <f t="shared" si="129"/>
        <v>0</v>
      </c>
      <c r="J573" s="51">
        <f t="shared" si="126"/>
        <v>223.80576713819369</v>
      </c>
      <c r="K573" s="51">
        <f t="shared" si="131"/>
        <v>766.12492480904177</v>
      </c>
      <c r="L573" s="51">
        <f t="shared" si="132"/>
        <v>1357276.64110602</v>
      </c>
      <c r="M573" s="51"/>
      <c r="N573" s="51">
        <f t="shared" si="119"/>
        <v>1357276.64110602</v>
      </c>
      <c r="O573" s="34"/>
    </row>
    <row r="574" spans="1:15" s="32" customFormat="1" x14ac:dyDescent="0.25">
      <c r="A574" s="36"/>
      <c r="B574" s="52" t="s">
        <v>795</v>
      </c>
      <c r="C574" s="36">
        <v>4</v>
      </c>
      <c r="D574" s="56">
        <v>58.449799999999996</v>
      </c>
      <c r="E574" s="84">
        <v>2386</v>
      </c>
      <c r="F574" s="182">
        <v>534205.6</v>
      </c>
      <c r="G574" s="42">
        <v>100</v>
      </c>
      <c r="H574" s="51">
        <f t="shared" si="130"/>
        <v>534205.6</v>
      </c>
      <c r="I574" s="51">
        <f t="shared" si="129"/>
        <v>0</v>
      </c>
      <c r="J574" s="51">
        <f t="shared" si="126"/>
        <v>223.89170159262363</v>
      </c>
      <c r="K574" s="51">
        <f t="shared" si="131"/>
        <v>766.03899035461177</v>
      </c>
      <c r="L574" s="51">
        <f t="shared" si="132"/>
        <v>1455021.0337920755</v>
      </c>
      <c r="M574" s="51"/>
      <c r="N574" s="51">
        <f t="shared" si="119"/>
        <v>1455021.0337920755</v>
      </c>
      <c r="O574" s="34"/>
    </row>
    <row r="575" spans="1:15" s="32" customFormat="1" x14ac:dyDescent="0.25">
      <c r="A575" s="36"/>
      <c r="B575" s="52" t="s">
        <v>398</v>
      </c>
      <c r="C575" s="36">
        <v>4</v>
      </c>
      <c r="D575" s="56">
        <v>69.130799999999994</v>
      </c>
      <c r="E575" s="84">
        <v>10937</v>
      </c>
      <c r="F575" s="182">
        <v>4468287.9000000004</v>
      </c>
      <c r="G575" s="42">
        <v>100</v>
      </c>
      <c r="H575" s="51">
        <f t="shared" si="130"/>
        <v>4468287.9000000004</v>
      </c>
      <c r="I575" s="51">
        <f t="shared" si="129"/>
        <v>0</v>
      </c>
      <c r="J575" s="51">
        <f t="shared" si="126"/>
        <v>408.54785590198412</v>
      </c>
      <c r="K575" s="51">
        <f t="shared" si="131"/>
        <v>581.38283604525134</v>
      </c>
      <c r="L575" s="51">
        <f t="shared" si="132"/>
        <v>2413172.9578548758</v>
      </c>
      <c r="M575" s="51"/>
      <c r="N575" s="51">
        <f t="shared" si="119"/>
        <v>2413172.9578548758</v>
      </c>
      <c r="O575" s="34"/>
    </row>
    <row r="576" spans="1:15" s="32" customFormat="1" x14ac:dyDescent="0.25">
      <c r="A576" s="36"/>
      <c r="B576" s="52" t="s">
        <v>399</v>
      </c>
      <c r="C576" s="36">
        <v>4</v>
      </c>
      <c r="D576" s="56">
        <v>13.638200000000001</v>
      </c>
      <c r="E576" s="84">
        <v>2583</v>
      </c>
      <c r="F576" s="182">
        <v>902782.8</v>
      </c>
      <c r="G576" s="42">
        <v>100</v>
      </c>
      <c r="H576" s="51">
        <f t="shared" si="130"/>
        <v>902782.8</v>
      </c>
      <c r="I576" s="51">
        <f t="shared" si="129"/>
        <v>0</v>
      </c>
      <c r="J576" s="51">
        <f t="shared" si="126"/>
        <v>349.50940766550525</v>
      </c>
      <c r="K576" s="51">
        <f t="shared" si="131"/>
        <v>640.42128428173021</v>
      </c>
      <c r="L576" s="51">
        <f t="shared" si="132"/>
        <v>1164235.9577094705</v>
      </c>
      <c r="M576" s="51"/>
      <c r="N576" s="51">
        <f t="shared" si="119"/>
        <v>1164235.9577094705</v>
      </c>
      <c r="O576" s="34"/>
    </row>
    <row r="577" spans="1:15" s="32" customFormat="1" x14ac:dyDescent="0.25">
      <c r="A577" s="36"/>
      <c r="B577" s="52" t="s">
        <v>400</v>
      </c>
      <c r="C577" s="36">
        <v>4</v>
      </c>
      <c r="D577" s="56">
        <v>52.592100000000002</v>
      </c>
      <c r="E577" s="84">
        <v>2152</v>
      </c>
      <c r="F577" s="182">
        <v>814870.3</v>
      </c>
      <c r="G577" s="42">
        <v>100</v>
      </c>
      <c r="H577" s="51">
        <f t="shared" si="130"/>
        <v>814870.3</v>
      </c>
      <c r="I577" s="51">
        <f t="shared" si="129"/>
        <v>0</v>
      </c>
      <c r="J577" s="51">
        <f t="shared" si="126"/>
        <v>378.65720260223048</v>
      </c>
      <c r="K577" s="51">
        <f t="shared" si="131"/>
        <v>611.27348934500492</v>
      </c>
      <c r="L577" s="51">
        <f t="shared" si="132"/>
        <v>1216206.434279612</v>
      </c>
      <c r="M577" s="51"/>
      <c r="N577" s="51">
        <f t="shared" si="119"/>
        <v>1216206.434279612</v>
      </c>
      <c r="O577" s="34"/>
    </row>
    <row r="578" spans="1:15" s="32" customFormat="1" x14ac:dyDescent="0.25">
      <c r="A578" s="36"/>
      <c r="B578" s="52" t="s">
        <v>401</v>
      </c>
      <c r="C578" s="36">
        <v>4</v>
      </c>
      <c r="D578" s="56">
        <v>7.2299999999999995</v>
      </c>
      <c r="E578" s="84">
        <v>1087</v>
      </c>
      <c r="F578" s="182">
        <v>277349.8</v>
      </c>
      <c r="G578" s="42">
        <v>100</v>
      </c>
      <c r="H578" s="51">
        <f t="shared" si="130"/>
        <v>277349.8</v>
      </c>
      <c r="I578" s="51">
        <f t="shared" si="129"/>
        <v>0</v>
      </c>
      <c r="J578" s="51">
        <f t="shared" si="126"/>
        <v>255.15160993560258</v>
      </c>
      <c r="K578" s="51">
        <f t="shared" si="131"/>
        <v>734.77908201163291</v>
      </c>
      <c r="L578" s="51">
        <f t="shared" si="132"/>
        <v>1054302.5044746182</v>
      </c>
      <c r="M578" s="51"/>
      <c r="N578" s="51">
        <f t="shared" ref="N578:N641" si="133">L578+M578</f>
        <v>1054302.5044746182</v>
      </c>
      <c r="O578" s="34"/>
    </row>
    <row r="579" spans="1:15" s="32" customFormat="1" x14ac:dyDescent="0.25">
      <c r="A579" s="36"/>
      <c r="B579" s="52" t="s">
        <v>299</v>
      </c>
      <c r="C579" s="36">
        <v>4</v>
      </c>
      <c r="D579" s="56">
        <v>40.322299999999998</v>
      </c>
      <c r="E579" s="84">
        <v>3596</v>
      </c>
      <c r="F579" s="182">
        <v>1731971.2</v>
      </c>
      <c r="G579" s="42">
        <v>100</v>
      </c>
      <c r="H579" s="51">
        <f t="shared" si="130"/>
        <v>1731971.2</v>
      </c>
      <c r="I579" s="51">
        <f t="shared" si="129"/>
        <v>0</v>
      </c>
      <c r="J579" s="51">
        <f t="shared" si="126"/>
        <v>481.63826473859842</v>
      </c>
      <c r="K579" s="51">
        <f t="shared" si="131"/>
        <v>508.29242720863704</v>
      </c>
      <c r="L579" s="51">
        <f t="shared" si="132"/>
        <v>1239582.8554068033</v>
      </c>
      <c r="M579" s="51"/>
      <c r="N579" s="51">
        <f t="shared" si="133"/>
        <v>1239582.8554068033</v>
      </c>
      <c r="O579" s="34"/>
    </row>
    <row r="580" spans="1:15" s="32" customFormat="1" x14ac:dyDescent="0.25">
      <c r="A580" s="36"/>
      <c r="B580" s="52" t="s">
        <v>402</v>
      </c>
      <c r="C580" s="36">
        <v>4</v>
      </c>
      <c r="D580" s="56">
        <v>5.835</v>
      </c>
      <c r="E580" s="84">
        <v>1168</v>
      </c>
      <c r="F580" s="182">
        <v>237748.2</v>
      </c>
      <c r="G580" s="42">
        <v>100</v>
      </c>
      <c r="H580" s="51">
        <f t="shared" si="130"/>
        <v>237748.2</v>
      </c>
      <c r="I580" s="51">
        <f t="shared" si="129"/>
        <v>0</v>
      </c>
      <c r="J580" s="51">
        <f t="shared" si="126"/>
        <v>203.55154109589043</v>
      </c>
      <c r="K580" s="51">
        <f t="shared" si="131"/>
        <v>786.379150851345</v>
      </c>
      <c r="L580" s="51">
        <f t="shared" si="132"/>
        <v>1121907.2676028823</v>
      </c>
      <c r="M580" s="51"/>
      <c r="N580" s="51">
        <f t="shared" si="133"/>
        <v>1121907.2676028823</v>
      </c>
      <c r="O580" s="34"/>
    </row>
    <row r="581" spans="1:15" s="32" customFormat="1" x14ac:dyDescent="0.25">
      <c r="A581" s="36"/>
      <c r="B581" s="52" t="s">
        <v>869</v>
      </c>
      <c r="C581" s="36">
        <v>3</v>
      </c>
      <c r="D581" s="56">
        <v>31.644399999999997</v>
      </c>
      <c r="E581" s="84">
        <v>15795</v>
      </c>
      <c r="F581" s="182">
        <v>32391536.300000001</v>
      </c>
      <c r="G581" s="42">
        <v>50</v>
      </c>
      <c r="H581" s="51">
        <f t="shared" si="130"/>
        <v>16195768.15</v>
      </c>
      <c r="I581" s="51">
        <f t="shared" si="129"/>
        <v>16195768.15</v>
      </c>
      <c r="J581" s="51">
        <f t="shared" si="126"/>
        <v>2050.7462044950935</v>
      </c>
      <c r="K581" s="51">
        <f t="shared" si="131"/>
        <v>-1060.8155125478579</v>
      </c>
      <c r="L581" s="51">
        <f t="shared" si="132"/>
        <v>2223713.7989959978</v>
      </c>
      <c r="M581" s="51"/>
      <c r="N581" s="51">
        <f t="shared" si="133"/>
        <v>2223713.7989959978</v>
      </c>
      <c r="O581" s="34"/>
    </row>
    <row r="582" spans="1:15" s="32" customFormat="1" x14ac:dyDescent="0.25">
      <c r="A582" s="36"/>
      <c r="B582" s="52" t="s">
        <v>403</v>
      </c>
      <c r="C582" s="36">
        <v>4</v>
      </c>
      <c r="D582" s="56">
        <v>12.1113</v>
      </c>
      <c r="E582" s="84">
        <v>2459</v>
      </c>
      <c r="F582" s="182">
        <v>497528.2</v>
      </c>
      <c r="G582" s="42">
        <v>100</v>
      </c>
      <c r="H582" s="51">
        <f t="shared" si="130"/>
        <v>497528.2</v>
      </c>
      <c r="I582" s="51">
        <f t="shared" si="129"/>
        <v>0</v>
      </c>
      <c r="J582" s="51">
        <f t="shared" si="126"/>
        <v>202.32948352989021</v>
      </c>
      <c r="K582" s="51">
        <f t="shared" si="131"/>
        <v>787.60120841734522</v>
      </c>
      <c r="L582" s="51">
        <f t="shared" si="132"/>
        <v>1318813.1009379835</v>
      </c>
      <c r="M582" s="51"/>
      <c r="N582" s="51">
        <f t="shared" si="133"/>
        <v>1318813.1009379835</v>
      </c>
      <c r="O582" s="34"/>
    </row>
    <row r="583" spans="1:15" s="32" customFormat="1" x14ac:dyDescent="0.25">
      <c r="A583" s="36"/>
      <c r="B583" s="52" t="s">
        <v>404</v>
      </c>
      <c r="C583" s="36">
        <v>4</v>
      </c>
      <c r="D583" s="56">
        <v>21.832999999999998</v>
      </c>
      <c r="E583" s="84">
        <v>4976</v>
      </c>
      <c r="F583" s="182">
        <v>2133356.5</v>
      </c>
      <c r="G583" s="42">
        <v>100</v>
      </c>
      <c r="H583" s="51">
        <f t="shared" si="130"/>
        <v>2133356.5</v>
      </c>
      <c r="I583" s="51">
        <f t="shared" si="129"/>
        <v>0</v>
      </c>
      <c r="J583" s="51">
        <f t="shared" si="126"/>
        <v>428.72920016077171</v>
      </c>
      <c r="K583" s="51">
        <f t="shared" si="131"/>
        <v>561.20149178646375</v>
      </c>
      <c r="L583" s="51">
        <f t="shared" si="132"/>
        <v>1418597.5316615026</v>
      </c>
      <c r="M583" s="51"/>
      <c r="N583" s="51">
        <f t="shared" si="133"/>
        <v>1418597.5316615026</v>
      </c>
      <c r="O583" s="34"/>
    </row>
    <row r="584" spans="1:15" s="32" customFormat="1" x14ac:dyDescent="0.25">
      <c r="A584" s="36"/>
      <c r="B584" s="52" t="s">
        <v>405</v>
      </c>
      <c r="C584" s="36">
        <v>4</v>
      </c>
      <c r="D584" s="56">
        <v>25.650599999999997</v>
      </c>
      <c r="E584" s="84">
        <v>2946</v>
      </c>
      <c r="F584" s="182">
        <v>687041.1</v>
      </c>
      <c r="G584" s="42">
        <v>100</v>
      </c>
      <c r="H584" s="51">
        <f t="shared" si="130"/>
        <v>687041.1</v>
      </c>
      <c r="I584" s="51">
        <f t="shared" si="129"/>
        <v>0</v>
      </c>
      <c r="J584" s="51">
        <f t="shared" si="126"/>
        <v>233.21150712830956</v>
      </c>
      <c r="K584" s="51">
        <f t="shared" si="131"/>
        <v>756.7191848189259</v>
      </c>
      <c r="L584" s="51">
        <f t="shared" si="132"/>
        <v>1396874.6547725915</v>
      </c>
      <c r="M584" s="51"/>
      <c r="N584" s="51">
        <f t="shared" si="133"/>
        <v>1396874.6547725915</v>
      </c>
      <c r="O584" s="34"/>
    </row>
    <row r="585" spans="1:15" s="32" customFormat="1" x14ac:dyDescent="0.25">
      <c r="A585" s="36"/>
      <c r="B585" s="52" t="s">
        <v>406</v>
      </c>
      <c r="C585" s="36">
        <v>4</v>
      </c>
      <c r="D585" s="56">
        <v>13.840599999999998</v>
      </c>
      <c r="E585" s="84">
        <v>2227</v>
      </c>
      <c r="F585" s="182">
        <v>1050097.8</v>
      </c>
      <c r="G585" s="42">
        <v>100</v>
      </c>
      <c r="H585" s="51">
        <f t="shared" si="130"/>
        <v>1050097.8</v>
      </c>
      <c r="I585" s="51">
        <f t="shared" si="129"/>
        <v>0</v>
      </c>
      <c r="J585" s="51">
        <f t="shared" si="126"/>
        <v>471.53022002694212</v>
      </c>
      <c r="K585" s="51">
        <f t="shared" si="131"/>
        <v>518.40047192029328</v>
      </c>
      <c r="L585" s="51">
        <f t="shared" si="132"/>
        <v>970954.2349134871</v>
      </c>
      <c r="M585" s="51"/>
      <c r="N585" s="51">
        <f t="shared" si="133"/>
        <v>970954.2349134871</v>
      </c>
      <c r="O585" s="34"/>
    </row>
    <row r="586" spans="1:15" s="32" customFormat="1" x14ac:dyDescent="0.25">
      <c r="A586" s="36"/>
      <c r="B586" s="52" t="s">
        <v>407</v>
      </c>
      <c r="C586" s="36">
        <v>4</v>
      </c>
      <c r="D586" s="56">
        <v>7.8751000000000007</v>
      </c>
      <c r="E586" s="84">
        <v>979</v>
      </c>
      <c r="F586" s="182">
        <v>134156.4</v>
      </c>
      <c r="G586" s="42">
        <v>100</v>
      </c>
      <c r="H586" s="51">
        <f t="shared" si="130"/>
        <v>134156.4</v>
      </c>
      <c r="I586" s="51">
        <f t="shared" si="129"/>
        <v>0</v>
      </c>
      <c r="J586" s="51">
        <f t="shared" si="126"/>
        <v>137.0341164453524</v>
      </c>
      <c r="K586" s="51">
        <f t="shared" si="131"/>
        <v>852.89657550188304</v>
      </c>
      <c r="L586" s="51">
        <f t="shared" si="132"/>
        <v>1184161.4996627755</v>
      </c>
      <c r="M586" s="51"/>
      <c r="N586" s="51">
        <f t="shared" si="133"/>
        <v>1184161.4996627755</v>
      </c>
      <c r="O586" s="34"/>
    </row>
    <row r="587" spans="1:15" s="32" customFormat="1" x14ac:dyDescent="0.25">
      <c r="A587" s="36"/>
      <c r="B587" s="52" t="s">
        <v>408</v>
      </c>
      <c r="C587" s="36">
        <v>4</v>
      </c>
      <c r="D587" s="56">
        <v>45.59</v>
      </c>
      <c r="E587" s="84">
        <v>5524</v>
      </c>
      <c r="F587" s="182">
        <v>2442745.6</v>
      </c>
      <c r="G587" s="42">
        <v>100</v>
      </c>
      <c r="H587" s="51">
        <f t="shared" si="130"/>
        <v>2442745.6</v>
      </c>
      <c r="I587" s="51">
        <f t="shared" si="129"/>
        <v>0</v>
      </c>
      <c r="J587" s="51">
        <f t="shared" si="126"/>
        <v>442.2059377262853</v>
      </c>
      <c r="K587" s="51">
        <f t="shared" si="131"/>
        <v>547.72475422095022</v>
      </c>
      <c r="L587" s="51">
        <f t="shared" si="132"/>
        <v>1563590.2308470509</v>
      </c>
      <c r="M587" s="51"/>
      <c r="N587" s="51">
        <f t="shared" si="133"/>
        <v>1563590.2308470509</v>
      </c>
      <c r="O587" s="34"/>
    </row>
    <row r="588" spans="1:15" s="32" customFormat="1" x14ac:dyDescent="0.25">
      <c r="A588" s="36"/>
      <c r="B588" s="52" t="s">
        <v>409</v>
      </c>
      <c r="C588" s="36">
        <v>4</v>
      </c>
      <c r="D588" s="56">
        <v>77.631799999999998</v>
      </c>
      <c r="E588" s="84">
        <v>7478</v>
      </c>
      <c r="F588" s="182">
        <v>3277706.6</v>
      </c>
      <c r="G588" s="42">
        <v>100</v>
      </c>
      <c r="H588" s="51">
        <f t="shared" si="130"/>
        <v>3277706.6</v>
      </c>
      <c r="I588" s="51">
        <f t="shared" si="129"/>
        <v>0</v>
      </c>
      <c r="J588" s="51">
        <f t="shared" si="126"/>
        <v>438.31326557903185</v>
      </c>
      <c r="K588" s="51">
        <f t="shared" si="131"/>
        <v>551.61742636820361</v>
      </c>
      <c r="L588" s="51">
        <f t="shared" si="132"/>
        <v>1947667.390309989</v>
      </c>
      <c r="M588" s="51"/>
      <c r="N588" s="51">
        <f t="shared" si="133"/>
        <v>1947667.390309989</v>
      </c>
      <c r="O588" s="34"/>
    </row>
    <row r="589" spans="1:15" s="32" customFormat="1" x14ac:dyDescent="0.25">
      <c r="A589" s="36"/>
      <c r="B589" s="52" t="s">
        <v>410</v>
      </c>
      <c r="C589" s="36">
        <v>4</v>
      </c>
      <c r="D589" s="56">
        <v>34.059899999999999</v>
      </c>
      <c r="E589" s="84">
        <v>5590</v>
      </c>
      <c r="F589" s="182">
        <v>1254937.1000000001</v>
      </c>
      <c r="G589" s="42">
        <v>100</v>
      </c>
      <c r="H589" s="51">
        <f t="shared" si="130"/>
        <v>1254937.1000000001</v>
      </c>
      <c r="I589" s="51">
        <f t="shared" si="129"/>
        <v>0</v>
      </c>
      <c r="J589" s="51">
        <f t="shared" si="126"/>
        <v>224.49679785330949</v>
      </c>
      <c r="K589" s="51">
        <f t="shared" si="131"/>
        <v>765.43389409392603</v>
      </c>
      <c r="L589" s="51">
        <f t="shared" si="132"/>
        <v>1791120.9839552403</v>
      </c>
      <c r="M589" s="51"/>
      <c r="N589" s="51">
        <f t="shared" si="133"/>
        <v>1791120.9839552403</v>
      </c>
      <c r="O589" s="34"/>
    </row>
    <row r="590" spans="1:15" s="32" customFormat="1" x14ac:dyDescent="0.25">
      <c r="A590" s="36"/>
      <c r="B590" s="52" t="s">
        <v>411</v>
      </c>
      <c r="C590" s="36">
        <v>4</v>
      </c>
      <c r="D590" s="56">
        <v>8.8218999999999994</v>
      </c>
      <c r="E590" s="84">
        <v>1757</v>
      </c>
      <c r="F590" s="182">
        <v>1969543</v>
      </c>
      <c r="G590" s="42">
        <v>100</v>
      </c>
      <c r="H590" s="51">
        <f t="shared" si="130"/>
        <v>1969543</v>
      </c>
      <c r="I590" s="51">
        <f t="shared" si="129"/>
        <v>0</v>
      </c>
      <c r="J590" s="51">
        <f t="shared" si="126"/>
        <v>1120.969265793967</v>
      </c>
      <c r="K590" s="51">
        <f t="shared" si="131"/>
        <v>-131.03857384673154</v>
      </c>
      <c r="L590" s="51">
        <f t="shared" si="132"/>
        <v>267022.18097975565</v>
      </c>
      <c r="M590" s="51"/>
      <c r="N590" s="51">
        <f t="shared" si="133"/>
        <v>267022.18097975565</v>
      </c>
      <c r="O590" s="34"/>
    </row>
    <row r="591" spans="1:15" s="32" customFormat="1" x14ac:dyDescent="0.25">
      <c r="A591" s="36"/>
      <c r="B591" s="52" t="s">
        <v>412</v>
      </c>
      <c r="C591" s="36">
        <v>4</v>
      </c>
      <c r="D591" s="56">
        <v>23.27</v>
      </c>
      <c r="E591" s="84">
        <v>3015</v>
      </c>
      <c r="F591" s="182">
        <v>1134103.1000000001</v>
      </c>
      <c r="G591" s="42">
        <v>100</v>
      </c>
      <c r="H591" s="51">
        <f t="shared" si="130"/>
        <v>1134103.1000000001</v>
      </c>
      <c r="I591" s="51">
        <f t="shared" si="129"/>
        <v>0</v>
      </c>
      <c r="J591" s="51">
        <f t="shared" si="126"/>
        <v>376.15359867330022</v>
      </c>
      <c r="K591" s="51">
        <f t="shared" si="131"/>
        <v>613.77709327393518</v>
      </c>
      <c r="L591" s="51">
        <f t="shared" si="132"/>
        <v>1225562.3934107018</v>
      </c>
      <c r="M591" s="51"/>
      <c r="N591" s="51">
        <f t="shared" si="133"/>
        <v>1225562.3934107018</v>
      </c>
      <c r="O591" s="34"/>
    </row>
    <row r="592" spans="1:15" s="32" customFormat="1" x14ac:dyDescent="0.25">
      <c r="A592" s="36"/>
      <c r="B592" s="52" t="s">
        <v>796</v>
      </c>
      <c r="C592" s="36">
        <v>4</v>
      </c>
      <c r="D592" s="56">
        <v>41.862299999999991</v>
      </c>
      <c r="E592" s="84">
        <v>4302</v>
      </c>
      <c r="F592" s="182">
        <v>1531681.9</v>
      </c>
      <c r="G592" s="42">
        <v>100</v>
      </c>
      <c r="H592" s="51">
        <f t="shared" si="130"/>
        <v>1531681.9</v>
      </c>
      <c r="I592" s="51">
        <f t="shared" si="129"/>
        <v>0</v>
      </c>
      <c r="J592" s="51">
        <f t="shared" si="126"/>
        <v>356.03949325894928</v>
      </c>
      <c r="K592" s="51">
        <f t="shared" si="131"/>
        <v>633.89119868828618</v>
      </c>
      <c r="L592" s="51">
        <f t="shared" si="132"/>
        <v>1490298.239871287</v>
      </c>
      <c r="M592" s="51"/>
      <c r="N592" s="51">
        <f t="shared" si="133"/>
        <v>1490298.239871287</v>
      </c>
      <c r="O592" s="34"/>
    </row>
    <row r="593" spans="1:15" s="32" customFormat="1" x14ac:dyDescent="0.25">
      <c r="A593" s="36"/>
      <c r="B593" s="52" t="s">
        <v>413</v>
      </c>
      <c r="C593" s="36">
        <v>4</v>
      </c>
      <c r="D593" s="56">
        <v>27.890700000000002</v>
      </c>
      <c r="E593" s="84">
        <v>2906</v>
      </c>
      <c r="F593" s="182">
        <v>664606.1</v>
      </c>
      <c r="G593" s="42">
        <v>100</v>
      </c>
      <c r="H593" s="51">
        <f t="shared" si="130"/>
        <v>664606.1</v>
      </c>
      <c r="I593" s="51">
        <f t="shared" si="129"/>
        <v>0</v>
      </c>
      <c r="J593" s="51">
        <f t="shared" si="126"/>
        <v>228.7013420509291</v>
      </c>
      <c r="K593" s="51">
        <f t="shared" si="131"/>
        <v>761.2293498963063</v>
      </c>
      <c r="L593" s="51">
        <f t="shared" si="132"/>
        <v>1405264.647070613</v>
      </c>
      <c r="M593" s="51"/>
      <c r="N593" s="51">
        <f t="shared" si="133"/>
        <v>1405264.647070613</v>
      </c>
      <c r="O593" s="34"/>
    </row>
    <row r="594" spans="1:15" s="32" customFormat="1" x14ac:dyDescent="0.25">
      <c r="A594" s="36"/>
      <c r="B594" s="52" t="s">
        <v>797</v>
      </c>
      <c r="C594" s="36">
        <v>4</v>
      </c>
      <c r="D594" s="56">
        <v>36.872</v>
      </c>
      <c r="E594" s="84">
        <v>3935</v>
      </c>
      <c r="F594" s="182">
        <v>1374687.2</v>
      </c>
      <c r="G594" s="42">
        <v>100</v>
      </c>
      <c r="H594" s="51">
        <f t="shared" si="130"/>
        <v>1374687.2</v>
      </c>
      <c r="I594" s="51">
        <f t="shared" si="129"/>
        <v>0</v>
      </c>
      <c r="J594" s="51">
        <f t="shared" si="126"/>
        <v>349.34871664548916</v>
      </c>
      <c r="K594" s="51">
        <f t="shared" si="131"/>
        <v>640.5819753017463</v>
      </c>
      <c r="L594" s="51">
        <f t="shared" si="132"/>
        <v>1430886.6840281091</v>
      </c>
      <c r="M594" s="51"/>
      <c r="N594" s="51">
        <f t="shared" si="133"/>
        <v>1430886.6840281091</v>
      </c>
      <c r="O594" s="34"/>
    </row>
    <row r="595" spans="1:15" s="32" customFormat="1" x14ac:dyDescent="0.25">
      <c r="A595" s="36"/>
      <c r="B595" s="52" t="s">
        <v>414</v>
      </c>
      <c r="C595" s="36">
        <v>4</v>
      </c>
      <c r="D595" s="56">
        <v>19.46</v>
      </c>
      <c r="E595" s="84">
        <v>1147</v>
      </c>
      <c r="F595" s="182">
        <v>536222.30000000005</v>
      </c>
      <c r="G595" s="42">
        <v>100</v>
      </c>
      <c r="H595" s="51">
        <f t="shared" si="130"/>
        <v>536222.30000000005</v>
      </c>
      <c r="I595" s="51">
        <f t="shared" si="129"/>
        <v>0</v>
      </c>
      <c r="J595" s="51">
        <f t="shared" si="126"/>
        <v>467.49982563208374</v>
      </c>
      <c r="K595" s="51">
        <f t="shared" si="131"/>
        <v>522.43086631515166</v>
      </c>
      <c r="L595" s="51">
        <f t="shared" si="132"/>
        <v>852609.08350866335</v>
      </c>
      <c r="M595" s="51"/>
      <c r="N595" s="51">
        <f t="shared" si="133"/>
        <v>852609.08350866335</v>
      </c>
      <c r="O595" s="34"/>
    </row>
    <row r="596" spans="1:15" s="32" customFormat="1" x14ac:dyDescent="0.25">
      <c r="A596" s="36"/>
      <c r="B596" s="52" t="s">
        <v>798</v>
      </c>
      <c r="C596" s="36">
        <v>4</v>
      </c>
      <c r="D596" s="56">
        <v>29.534099999999999</v>
      </c>
      <c r="E596" s="84">
        <v>2593</v>
      </c>
      <c r="F596" s="182">
        <v>719735.7</v>
      </c>
      <c r="G596" s="42">
        <v>100</v>
      </c>
      <c r="H596" s="51">
        <f t="shared" si="130"/>
        <v>719735.7</v>
      </c>
      <c r="I596" s="51">
        <f t="shared" si="129"/>
        <v>0</v>
      </c>
      <c r="J596" s="51">
        <f t="shared" si="126"/>
        <v>277.5687234863093</v>
      </c>
      <c r="K596" s="51">
        <f t="shared" si="131"/>
        <v>712.36196846092616</v>
      </c>
      <c r="L596" s="51">
        <f t="shared" si="132"/>
        <v>1310924.5557119956</v>
      </c>
      <c r="M596" s="51"/>
      <c r="N596" s="51">
        <f t="shared" si="133"/>
        <v>1310924.5557119956</v>
      </c>
      <c r="O596" s="34"/>
    </row>
    <row r="597" spans="1:15" s="32" customFormat="1" x14ac:dyDescent="0.25">
      <c r="A597" s="36"/>
      <c r="B597" s="4"/>
      <c r="C597" s="4"/>
      <c r="D597" s="56">
        <v>0</v>
      </c>
      <c r="E597" s="86"/>
      <c r="F597" s="43"/>
      <c r="G597" s="42"/>
      <c r="H597" s="43"/>
      <c r="I597" s="33"/>
      <c r="J597" s="33"/>
      <c r="K597" s="51"/>
      <c r="L597" s="51"/>
      <c r="M597" s="51"/>
      <c r="N597" s="51"/>
      <c r="O597" s="34"/>
    </row>
    <row r="598" spans="1:15" s="32" customFormat="1" x14ac:dyDescent="0.25">
      <c r="A598" s="31" t="s">
        <v>415</v>
      </c>
      <c r="B598" s="44" t="s">
        <v>2</v>
      </c>
      <c r="C598" s="45"/>
      <c r="D598" s="3">
        <v>764.73369999999989</v>
      </c>
      <c r="E598" s="87">
        <f>E599</f>
        <v>48403</v>
      </c>
      <c r="F598" s="38">
        <f t="shared" ref="F598" si="134">F600</f>
        <v>0</v>
      </c>
      <c r="G598" s="38"/>
      <c r="H598" s="38">
        <f>H600</f>
        <v>3708490.55</v>
      </c>
      <c r="I598" s="38">
        <f>I600</f>
        <v>-3708490.55</v>
      </c>
      <c r="J598" s="38"/>
      <c r="K598" s="51"/>
      <c r="L598" s="51"/>
      <c r="M598" s="47">
        <f>M600</f>
        <v>30924471.76966083</v>
      </c>
      <c r="N598" s="38">
        <f t="shared" si="133"/>
        <v>30924471.76966083</v>
      </c>
      <c r="O598" s="34"/>
    </row>
    <row r="599" spans="1:15" s="32" customFormat="1" x14ac:dyDescent="0.25">
      <c r="A599" s="31" t="s">
        <v>415</v>
      </c>
      <c r="B599" s="44" t="s">
        <v>3</v>
      </c>
      <c r="C599" s="45"/>
      <c r="D599" s="3">
        <v>764.73369999999989</v>
      </c>
      <c r="E599" s="87">
        <f>SUM(E601:E625)</f>
        <v>48403</v>
      </c>
      <c r="F599" s="38">
        <f t="shared" ref="F599" si="135">SUM(F601:F625)</f>
        <v>26292234.699999992</v>
      </c>
      <c r="G599" s="38"/>
      <c r="H599" s="38">
        <f>SUM(H601:H625)</f>
        <v>18875253.599999998</v>
      </c>
      <c r="I599" s="38">
        <f>SUM(I601:I625)</f>
        <v>7416981.0999999996</v>
      </c>
      <c r="J599" s="38"/>
      <c r="K599" s="51"/>
      <c r="L599" s="38">
        <f>SUM(L601:L625)</f>
        <v>29556357.358121153</v>
      </c>
      <c r="M599" s="51"/>
      <c r="N599" s="38">
        <f t="shared" si="133"/>
        <v>29556357.358121153</v>
      </c>
      <c r="O599" s="34"/>
    </row>
    <row r="600" spans="1:15" s="32" customFormat="1" x14ac:dyDescent="0.25">
      <c r="A600" s="36"/>
      <c r="B600" s="52" t="s">
        <v>26</v>
      </c>
      <c r="C600" s="36">
        <v>2</v>
      </c>
      <c r="D600" s="56">
        <v>0</v>
      </c>
      <c r="E600" s="90"/>
      <c r="F600" s="51"/>
      <c r="G600" s="42">
        <v>25</v>
      </c>
      <c r="H600" s="51">
        <f>F613*G600/100</f>
        <v>3708490.55</v>
      </c>
      <c r="I600" s="51">
        <f t="shared" ref="I600:I625" si="136">F600-H600</f>
        <v>-3708490.55</v>
      </c>
      <c r="J600" s="51"/>
      <c r="K600" s="51"/>
      <c r="L600" s="51"/>
      <c r="M600" s="51">
        <f>($L$7*$L$8*E598/$L$10)+($L$7*$L$9*D598/$L$11)</f>
        <v>30924471.76966083</v>
      </c>
      <c r="N600" s="51">
        <f t="shared" si="133"/>
        <v>30924471.76966083</v>
      </c>
      <c r="O600" s="34"/>
    </row>
    <row r="601" spans="1:15" s="32" customFormat="1" x14ac:dyDescent="0.25">
      <c r="A601" s="36"/>
      <c r="B601" s="52" t="s">
        <v>416</v>
      </c>
      <c r="C601" s="36">
        <v>4</v>
      </c>
      <c r="D601" s="56">
        <v>35.596600000000002</v>
      </c>
      <c r="E601" s="84">
        <v>1101</v>
      </c>
      <c r="F601" s="183">
        <v>301990.5</v>
      </c>
      <c r="G601" s="42">
        <v>100</v>
      </c>
      <c r="H601" s="51">
        <f t="shared" ref="H601:H625" si="137">F601*G601/100</f>
        <v>301990.5</v>
      </c>
      <c r="I601" s="51">
        <f t="shared" si="136"/>
        <v>0</v>
      </c>
      <c r="J601" s="51">
        <f t="shared" ref="J601:J664" si="138">F601/E601</f>
        <v>274.28746594005452</v>
      </c>
      <c r="K601" s="51">
        <f t="shared" ref="K601:K625" si="139">$J$11*$J$19-J601</f>
        <v>715.64322600718094</v>
      </c>
      <c r="L601" s="51">
        <f t="shared" ref="L601:L625" si="140">IF(K601&gt;0,$J$7*$J$8*(K601/$K$19),0)+$J$7*$J$9*(E601/$E$19)+$J$7*$J$10*(D601/$D$19)</f>
        <v>1138379.9801052129</v>
      </c>
      <c r="M601" s="51"/>
      <c r="N601" s="51">
        <f t="shared" si="133"/>
        <v>1138379.9801052129</v>
      </c>
      <c r="O601" s="34"/>
    </row>
    <row r="602" spans="1:15" s="32" customFormat="1" x14ac:dyDescent="0.25">
      <c r="A602" s="36"/>
      <c r="B602" s="52" t="s">
        <v>799</v>
      </c>
      <c r="C602" s="36">
        <v>4</v>
      </c>
      <c r="D602" s="56">
        <v>33.409199999999998</v>
      </c>
      <c r="E602" s="84">
        <v>919</v>
      </c>
      <c r="F602" s="183">
        <v>244756</v>
      </c>
      <c r="G602" s="42">
        <v>100</v>
      </c>
      <c r="H602" s="51">
        <f t="shared" si="137"/>
        <v>244756</v>
      </c>
      <c r="I602" s="51">
        <f t="shared" si="136"/>
        <v>0</v>
      </c>
      <c r="J602" s="51">
        <f t="shared" si="138"/>
        <v>266.32861806311206</v>
      </c>
      <c r="K602" s="51">
        <f t="shared" si="139"/>
        <v>723.60207388412346</v>
      </c>
      <c r="L602" s="51">
        <f t="shared" si="140"/>
        <v>1115556.6516509512</v>
      </c>
      <c r="M602" s="51"/>
      <c r="N602" s="51">
        <f t="shared" si="133"/>
        <v>1115556.6516509512</v>
      </c>
      <c r="O602" s="34"/>
    </row>
    <row r="603" spans="1:15" s="32" customFormat="1" x14ac:dyDescent="0.25">
      <c r="A603" s="36"/>
      <c r="B603" s="52" t="s">
        <v>417</v>
      </c>
      <c r="C603" s="36">
        <v>4</v>
      </c>
      <c r="D603" s="56">
        <v>65.508599999999987</v>
      </c>
      <c r="E603" s="84">
        <v>3948</v>
      </c>
      <c r="F603" s="183">
        <v>756501.4</v>
      </c>
      <c r="G603" s="42">
        <v>100</v>
      </c>
      <c r="H603" s="51">
        <f t="shared" si="137"/>
        <v>756501.4</v>
      </c>
      <c r="I603" s="51">
        <f t="shared" si="136"/>
        <v>0</v>
      </c>
      <c r="J603" s="51">
        <f t="shared" si="138"/>
        <v>191.61636271529889</v>
      </c>
      <c r="K603" s="51">
        <f t="shared" si="139"/>
        <v>798.31432923193654</v>
      </c>
      <c r="L603" s="51">
        <f t="shared" si="140"/>
        <v>1728265.9053285075</v>
      </c>
      <c r="M603" s="51"/>
      <c r="N603" s="51">
        <f t="shared" si="133"/>
        <v>1728265.9053285075</v>
      </c>
      <c r="O603" s="34"/>
    </row>
    <row r="604" spans="1:15" s="32" customFormat="1" x14ac:dyDescent="0.25">
      <c r="A604" s="36"/>
      <c r="B604" s="52" t="s">
        <v>418</v>
      </c>
      <c r="C604" s="36">
        <v>4</v>
      </c>
      <c r="D604" s="56">
        <v>41.834899999999998</v>
      </c>
      <c r="E604" s="84">
        <v>1659</v>
      </c>
      <c r="F604" s="183">
        <v>989724.9</v>
      </c>
      <c r="G604" s="42">
        <v>100</v>
      </c>
      <c r="H604" s="51">
        <f t="shared" si="137"/>
        <v>989724.9</v>
      </c>
      <c r="I604" s="51">
        <f t="shared" si="136"/>
        <v>0</v>
      </c>
      <c r="J604" s="51">
        <f t="shared" si="138"/>
        <v>596.57920433996389</v>
      </c>
      <c r="K604" s="51">
        <f t="shared" si="139"/>
        <v>393.35148760727157</v>
      </c>
      <c r="L604" s="51">
        <f t="shared" si="140"/>
        <v>848826.94004976435</v>
      </c>
      <c r="M604" s="51"/>
      <c r="N604" s="51">
        <f t="shared" si="133"/>
        <v>848826.94004976435</v>
      </c>
      <c r="O604" s="34"/>
    </row>
    <row r="605" spans="1:15" s="32" customFormat="1" x14ac:dyDescent="0.25">
      <c r="A605" s="36"/>
      <c r="B605" s="52" t="s">
        <v>800</v>
      </c>
      <c r="C605" s="36">
        <v>4</v>
      </c>
      <c r="D605" s="56">
        <v>17.8841</v>
      </c>
      <c r="E605" s="84">
        <v>1151</v>
      </c>
      <c r="F605" s="183">
        <v>273102.3</v>
      </c>
      <c r="G605" s="42">
        <v>100</v>
      </c>
      <c r="H605" s="51">
        <f t="shared" si="137"/>
        <v>273102.3</v>
      </c>
      <c r="I605" s="51">
        <f t="shared" si="136"/>
        <v>0</v>
      </c>
      <c r="J605" s="51">
        <f t="shared" si="138"/>
        <v>237.27393570807993</v>
      </c>
      <c r="K605" s="51">
        <f t="shared" si="139"/>
        <v>752.65675623915558</v>
      </c>
      <c r="L605" s="51">
        <f t="shared" si="140"/>
        <v>1123819.4369750335</v>
      </c>
      <c r="M605" s="51"/>
      <c r="N605" s="51">
        <f t="shared" si="133"/>
        <v>1123819.4369750335</v>
      </c>
      <c r="O605" s="34"/>
    </row>
    <row r="606" spans="1:15" s="32" customFormat="1" x14ac:dyDescent="0.25">
      <c r="A606" s="36"/>
      <c r="B606" s="52" t="s">
        <v>419</v>
      </c>
      <c r="C606" s="36">
        <v>4</v>
      </c>
      <c r="D606" s="56">
        <v>32.975500000000004</v>
      </c>
      <c r="E606" s="84">
        <v>943</v>
      </c>
      <c r="F606" s="183">
        <v>391793.7</v>
      </c>
      <c r="G606" s="42">
        <v>100</v>
      </c>
      <c r="H606" s="51">
        <f t="shared" si="137"/>
        <v>391793.7</v>
      </c>
      <c r="I606" s="51">
        <f t="shared" si="136"/>
        <v>0</v>
      </c>
      <c r="J606" s="51">
        <f t="shared" si="138"/>
        <v>415.47582184517501</v>
      </c>
      <c r="K606" s="51">
        <f t="shared" si="139"/>
        <v>574.45487010206045</v>
      </c>
      <c r="L606" s="51">
        <f t="shared" si="140"/>
        <v>938010.33809879795</v>
      </c>
      <c r="M606" s="51"/>
      <c r="N606" s="51">
        <f t="shared" si="133"/>
        <v>938010.33809879795</v>
      </c>
      <c r="O606" s="34"/>
    </row>
    <row r="607" spans="1:15" s="32" customFormat="1" x14ac:dyDescent="0.25">
      <c r="A607" s="36"/>
      <c r="B607" s="52" t="s">
        <v>420</v>
      </c>
      <c r="C607" s="36">
        <v>4</v>
      </c>
      <c r="D607" s="56">
        <v>20.041899999999998</v>
      </c>
      <c r="E607" s="84">
        <v>969</v>
      </c>
      <c r="F607" s="183">
        <v>190067.5</v>
      </c>
      <c r="G607" s="42">
        <v>100</v>
      </c>
      <c r="H607" s="51">
        <f t="shared" si="137"/>
        <v>190067.5</v>
      </c>
      <c r="I607" s="51">
        <f t="shared" si="136"/>
        <v>0</v>
      </c>
      <c r="J607" s="51">
        <f t="shared" si="138"/>
        <v>196.14809081527349</v>
      </c>
      <c r="K607" s="51">
        <f t="shared" si="139"/>
        <v>793.782601131962</v>
      </c>
      <c r="L607" s="51">
        <f t="shared" si="140"/>
        <v>1156946.1830763391</v>
      </c>
      <c r="M607" s="51"/>
      <c r="N607" s="51">
        <f t="shared" si="133"/>
        <v>1156946.1830763391</v>
      </c>
      <c r="O607" s="34"/>
    </row>
    <row r="608" spans="1:15" s="32" customFormat="1" x14ac:dyDescent="0.25">
      <c r="A608" s="36"/>
      <c r="B608" s="52" t="s">
        <v>421</v>
      </c>
      <c r="C608" s="36">
        <v>4</v>
      </c>
      <c r="D608" s="56">
        <v>27.4086</v>
      </c>
      <c r="E608" s="84">
        <v>1570</v>
      </c>
      <c r="F608" s="183">
        <v>279051.40000000002</v>
      </c>
      <c r="G608" s="42">
        <v>100</v>
      </c>
      <c r="H608" s="51">
        <f t="shared" si="137"/>
        <v>279051.40000000002</v>
      </c>
      <c r="I608" s="51">
        <f t="shared" si="136"/>
        <v>0</v>
      </c>
      <c r="J608" s="51">
        <f t="shared" si="138"/>
        <v>177.73974522292994</v>
      </c>
      <c r="K608" s="51">
        <f t="shared" si="139"/>
        <v>812.19094672430549</v>
      </c>
      <c r="L608" s="51">
        <f t="shared" si="140"/>
        <v>1286521.9321648267</v>
      </c>
      <c r="M608" s="51"/>
      <c r="N608" s="51">
        <f t="shared" si="133"/>
        <v>1286521.9321648267</v>
      </c>
      <c r="O608" s="34"/>
    </row>
    <row r="609" spans="1:15" s="32" customFormat="1" x14ac:dyDescent="0.25">
      <c r="A609" s="36"/>
      <c r="B609" s="52" t="s">
        <v>422</v>
      </c>
      <c r="C609" s="36">
        <v>4</v>
      </c>
      <c r="D609" s="56">
        <v>26.490100000000002</v>
      </c>
      <c r="E609" s="84">
        <v>1511</v>
      </c>
      <c r="F609" s="183">
        <v>404246.4</v>
      </c>
      <c r="G609" s="42">
        <v>100</v>
      </c>
      <c r="H609" s="51">
        <f t="shared" si="137"/>
        <v>404246.4</v>
      </c>
      <c r="I609" s="51">
        <f t="shared" si="136"/>
        <v>0</v>
      </c>
      <c r="J609" s="51">
        <f t="shared" si="138"/>
        <v>267.53567174056917</v>
      </c>
      <c r="K609" s="51">
        <f t="shared" si="139"/>
        <v>722.39502020666623</v>
      </c>
      <c r="L609" s="51">
        <f t="shared" si="140"/>
        <v>1167395.1701345337</v>
      </c>
      <c r="M609" s="51"/>
      <c r="N609" s="51">
        <f t="shared" si="133"/>
        <v>1167395.1701345337</v>
      </c>
      <c r="O609" s="34"/>
    </row>
    <row r="610" spans="1:15" s="32" customFormat="1" x14ac:dyDescent="0.25">
      <c r="A610" s="36"/>
      <c r="B610" s="52" t="s">
        <v>423</v>
      </c>
      <c r="C610" s="36">
        <v>4</v>
      </c>
      <c r="D610" s="56">
        <v>44.840200000000003</v>
      </c>
      <c r="E610" s="84">
        <v>3325</v>
      </c>
      <c r="F610" s="183">
        <v>750111.2</v>
      </c>
      <c r="G610" s="42">
        <v>100</v>
      </c>
      <c r="H610" s="51">
        <f t="shared" si="137"/>
        <v>750111.2</v>
      </c>
      <c r="I610" s="51">
        <f t="shared" si="136"/>
        <v>0</v>
      </c>
      <c r="J610" s="51">
        <f t="shared" si="138"/>
        <v>225.59735338345862</v>
      </c>
      <c r="K610" s="51">
        <f t="shared" si="139"/>
        <v>764.33333856377681</v>
      </c>
      <c r="L610" s="51">
        <f t="shared" si="140"/>
        <v>1527724.4079756781</v>
      </c>
      <c r="M610" s="51"/>
      <c r="N610" s="51">
        <f t="shared" si="133"/>
        <v>1527724.4079756781</v>
      </c>
      <c r="O610" s="34"/>
    </row>
    <row r="611" spans="1:15" s="32" customFormat="1" x14ac:dyDescent="0.25">
      <c r="A611" s="36"/>
      <c r="B611" s="52" t="s">
        <v>801</v>
      </c>
      <c r="C611" s="36">
        <v>4</v>
      </c>
      <c r="D611" s="56">
        <v>19.890900000000002</v>
      </c>
      <c r="E611" s="84">
        <v>999</v>
      </c>
      <c r="F611" s="183">
        <v>240483.3</v>
      </c>
      <c r="G611" s="42">
        <v>100</v>
      </c>
      <c r="H611" s="51">
        <f t="shared" si="137"/>
        <v>240483.3</v>
      </c>
      <c r="I611" s="51">
        <f t="shared" si="136"/>
        <v>0</v>
      </c>
      <c r="J611" s="51">
        <f t="shared" si="138"/>
        <v>240.724024024024</v>
      </c>
      <c r="K611" s="51">
        <f t="shared" si="139"/>
        <v>749.2066679232114</v>
      </c>
      <c r="L611" s="51">
        <f t="shared" si="140"/>
        <v>1106847.4026336086</v>
      </c>
      <c r="M611" s="51"/>
      <c r="N611" s="51">
        <f t="shared" si="133"/>
        <v>1106847.4026336086</v>
      </c>
      <c r="O611" s="34"/>
    </row>
    <row r="612" spans="1:15" s="32" customFormat="1" x14ac:dyDescent="0.25">
      <c r="A612" s="36"/>
      <c r="B612" s="52" t="s">
        <v>424</v>
      </c>
      <c r="C612" s="36">
        <v>4</v>
      </c>
      <c r="D612" s="56">
        <v>27.044200000000004</v>
      </c>
      <c r="E612" s="84">
        <v>4319</v>
      </c>
      <c r="F612" s="183">
        <v>2022467</v>
      </c>
      <c r="G612" s="42">
        <v>100</v>
      </c>
      <c r="H612" s="51">
        <f t="shared" si="137"/>
        <v>2022467</v>
      </c>
      <c r="I612" s="51">
        <f t="shared" si="136"/>
        <v>0</v>
      </c>
      <c r="J612" s="51">
        <f t="shared" si="138"/>
        <v>468.27205371613798</v>
      </c>
      <c r="K612" s="51">
        <f t="shared" si="139"/>
        <v>521.65863823109748</v>
      </c>
      <c r="L612" s="51">
        <f t="shared" si="140"/>
        <v>1302813.1747754975</v>
      </c>
      <c r="M612" s="51"/>
      <c r="N612" s="51">
        <f t="shared" si="133"/>
        <v>1302813.1747754975</v>
      </c>
      <c r="O612" s="34"/>
    </row>
    <row r="613" spans="1:15" s="32" customFormat="1" x14ac:dyDescent="0.25">
      <c r="A613" s="36"/>
      <c r="B613" s="52" t="s">
        <v>861</v>
      </c>
      <c r="C613" s="36">
        <v>3</v>
      </c>
      <c r="D613" s="56">
        <v>34.136299999999999</v>
      </c>
      <c r="E613" s="84">
        <v>9705</v>
      </c>
      <c r="F613" s="183">
        <v>14833962.199999999</v>
      </c>
      <c r="G613" s="42">
        <v>50</v>
      </c>
      <c r="H613" s="51">
        <f t="shared" si="137"/>
        <v>7416981.0999999996</v>
      </c>
      <c r="I613" s="51">
        <f t="shared" si="136"/>
        <v>7416981.0999999996</v>
      </c>
      <c r="J613" s="51">
        <f t="shared" si="138"/>
        <v>1528.4865739309632</v>
      </c>
      <c r="K613" s="51">
        <f t="shared" si="139"/>
        <v>-538.55588198372777</v>
      </c>
      <c r="L613" s="51">
        <f t="shared" si="140"/>
        <v>1420814.3138953855</v>
      </c>
      <c r="M613" s="51"/>
      <c r="N613" s="51">
        <f t="shared" si="133"/>
        <v>1420814.3138953855</v>
      </c>
      <c r="O613" s="34"/>
    </row>
    <row r="614" spans="1:15" s="32" customFormat="1" x14ac:dyDescent="0.25">
      <c r="A614" s="36"/>
      <c r="B614" s="52" t="s">
        <v>425</v>
      </c>
      <c r="C614" s="36">
        <v>4</v>
      </c>
      <c r="D614" s="56">
        <v>18.03</v>
      </c>
      <c r="E614" s="84">
        <v>1163</v>
      </c>
      <c r="F614" s="183">
        <v>248449</v>
      </c>
      <c r="G614" s="42">
        <v>100</v>
      </c>
      <c r="H614" s="51">
        <f t="shared" si="137"/>
        <v>248449</v>
      </c>
      <c r="I614" s="51">
        <f t="shared" si="136"/>
        <v>0</v>
      </c>
      <c r="J614" s="51">
        <f t="shared" si="138"/>
        <v>213.62768701633706</v>
      </c>
      <c r="K614" s="51">
        <f t="shared" si="139"/>
        <v>776.3030049308984</v>
      </c>
      <c r="L614" s="51">
        <f t="shared" si="140"/>
        <v>1154361.9329243801</v>
      </c>
      <c r="M614" s="51"/>
      <c r="N614" s="51">
        <f t="shared" si="133"/>
        <v>1154361.9329243801</v>
      </c>
      <c r="O614" s="34"/>
    </row>
    <row r="615" spans="1:15" s="32" customFormat="1" x14ac:dyDescent="0.25">
      <c r="A615" s="36"/>
      <c r="B615" s="52" t="s">
        <v>426</v>
      </c>
      <c r="C615" s="36">
        <v>4</v>
      </c>
      <c r="D615" s="56">
        <v>19.073699999999999</v>
      </c>
      <c r="E615" s="84">
        <v>513</v>
      </c>
      <c r="F615" s="183">
        <v>90861.8</v>
      </c>
      <c r="G615" s="42">
        <v>100</v>
      </c>
      <c r="H615" s="51">
        <f t="shared" si="137"/>
        <v>90861.8</v>
      </c>
      <c r="I615" s="51">
        <f t="shared" si="136"/>
        <v>0</v>
      </c>
      <c r="J615" s="51">
        <f t="shared" si="138"/>
        <v>177.11851851851853</v>
      </c>
      <c r="K615" s="51">
        <f t="shared" si="139"/>
        <v>812.81217342871696</v>
      </c>
      <c r="L615" s="51">
        <f t="shared" si="140"/>
        <v>1115401.3537273256</v>
      </c>
      <c r="M615" s="51"/>
      <c r="N615" s="51">
        <f t="shared" si="133"/>
        <v>1115401.3537273256</v>
      </c>
      <c r="O615" s="34"/>
    </row>
    <row r="616" spans="1:15" s="32" customFormat="1" x14ac:dyDescent="0.25">
      <c r="A616" s="36"/>
      <c r="B616" s="52" t="s">
        <v>427</v>
      </c>
      <c r="C616" s="36">
        <v>4</v>
      </c>
      <c r="D616" s="56">
        <v>33.413400000000003</v>
      </c>
      <c r="E616" s="84">
        <v>1576</v>
      </c>
      <c r="F616" s="183">
        <v>892233.3</v>
      </c>
      <c r="G616" s="42">
        <v>100</v>
      </c>
      <c r="H616" s="51">
        <f t="shared" si="137"/>
        <v>892233.3</v>
      </c>
      <c r="I616" s="51">
        <f t="shared" si="136"/>
        <v>0</v>
      </c>
      <c r="J616" s="51">
        <f t="shared" si="138"/>
        <v>566.13788071065994</v>
      </c>
      <c r="K616" s="51">
        <f t="shared" si="139"/>
        <v>423.79281123657552</v>
      </c>
      <c r="L616" s="51">
        <f t="shared" si="140"/>
        <v>843090.82387534622</v>
      </c>
      <c r="M616" s="51"/>
      <c r="N616" s="51">
        <f t="shared" si="133"/>
        <v>843090.82387534622</v>
      </c>
      <c r="O616" s="34"/>
    </row>
    <row r="617" spans="1:15" s="32" customFormat="1" x14ac:dyDescent="0.25">
      <c r="A617" s="36"/>
      <c r="B617" s="52" t="s">
        <v>428</v>
      </c>
      <c r="C617" s="36">
        <v>4</v>
      </c>
      <c r="D617" s="56">
        <v>21.531500000000001</v>
      </c>
      <c r="E617" s="84">
        <v>1147</v>
      </c>
      <c r="F617" s="183">
        <v>161595.20000000001</v>
      </c>
      <c r="G617" s="42">
        <v>100</v>
      </c>
      <c r="H617" s="51">
        <f t="shared" si="137"/>
        <v>161595.20000000001</v>
      </c>
      <c r="I617" s="51">
        <f t="shared" si="136"/>
        <v>0</v>
      </c>
      <c r="J617" s="51">
        <f t="shared" si="138"/>
        <v>140.88509154315608</v>
      </c>
      <c r="K617" s="51">
        <f t="shared" si="139"/>
        <v>849.04560040407932</v>
      </c>
      <c r="L617" s="51">
        <f t="shared" si="140"/>
        <v>1252583.2169872567</v>
      </c>
      <c r="M617" s="51"/>
      <c r="N617" s="51">
        <f t="shared" si="133"/>
        <v>1252583.2169872567</v>
      </c>
      <c r="O617" s="34"/>
    </row>
    <row r="618" spans="1:15" s="32" customFormat="1" x14ac:dyDescent="0.25">
      <c r="A618" s="36"/>
      <c r="B618" s="52" t="s">
        <v>802</v>
      </c>
      <c r="C618" s="36">
        <v>4</v>
      </c>
      <c r="D618" s="56">
        <v>15.958699999999999</v>
      </c>
      <c r="E618" s="84">
        <v>955</v>
      </c>
      <c r="F618" s="183">
        <v>408607.3</v>
      </c>
      <c r="G618" s="42">
        <v>100</v>
      </c>
      <c r="H618" s="51">
        <f t="shared" si="137"/>
        <v>408607.3</v>
      </c>
      <c r="I618" s="51">
        <f t="shared" si="136"/>
        <v>0</v>
      </c>
      <c r="J618" s="51">
        <f t="shared" si="138"/>
        <v>427.86104712041885</v>
      </c>
      <c r="K618" s="51">
        <f t="shared" si="139"/>
        <v>562.06964482681656</v>
      </c>
      <c r="L618" s="51">
        <f t="shared" si="140"/>
        <v>861630.04814893042</v>
      </c>
      <c r="M618" s="51"/>
      <c r="N618" s="51">
        <f t="shared" si="133"/>
        <v>861630.04814893042</v>
      </c>
      <c r="O618" s="34"/>
    </row>
    <row r="619" spans="1:15" s="32" customFormat="1" x14ac:dyDescent="0.25">
      <c r="A619" s="36"/>
      <c r="B619" s="52" t="s">
        <v>429</v>
      </c>
      <c r="C619" s="36">
        <v>4</v>
      </c>
      <c r="D619" s="56">
        <v>26.119699999999998</v>
      </c>
      <c r="E619" s="84">
        <v>958</v>
      </c>
      <c r="F619" s="183">
        <v>246608.8</v>
      </c>
      <c r="G619" s="42">
        <v>100</v>
      </c>
      <c r="H619" s="51">
        <f t="shared" si="137"/>
        <v>246608.8</v>
      </c>
      <c r="I619" s="51">
        <f t="shared" si="136"/>
        <v>0</v>
      </c>
      <c r="J619" s="51">
        <f t="shared" si="138"/>
        <v>257.42045929018786</v>
      </c>
      <c r="K619" s="51">
        <f t="shared" si="139"/>
        <v>732.5102326570476</v>
      </c>
      <c r="L619" s="51">
        <f t="shared" si="140"/>
        <v>1104424.7356765775</v>
      </c>
      <c r="M619" s="51"/>
      <c r="N619" s="51">
        <f t="shared" si="133"/>
        <v>1104424.7356765775</v>
      </c>
      <c r="O619" s="34"/>
    </row>
    <row r="620" spans="1:15" s="32" customFormat="1" x14ac:dyDescent="0.25">
      <c r="A620" s="36"/>
      <c r="B620" s="52" t="s">
        <v>430</v>
      </c>
      <c r="C620" s="36">
        <v>4</v>
      </c>
      <c r="D620" s="56">
        <v>18.863699999999998</v>
      </c>
      <c r="E620" s="84">
        <v>1030</v>
      </c>
      <c r="F620" s="183">
        <v>288630.40000000002</v>
      </c>
      <c r="G620" s="42">
        <v>100</v>
      </c>
      <c r="H620" s="51">
        <f t="shared" si="137"/>
        <v>288630.40000000002</v>
      </c>
      <c r="I620" s="51">
        <f t="shared" si="136"/>
        <v>0</v>
      </c>
      <c r="J620" s="51">
        <f t="shared" si="138"/>
        <v>280.22368932038836</v>
      </c>
      <c r="K620" s="51">
        <f t="shared" si="139"/>
        <v>709.70700262684704</v>
      </c>
      <c r="L620" s="51">
        <f t="shared" si="140"/>
        <v>1059729.7229636507</v>
      </c>
      <c r="M620" s="51"/>
      <c r="N620" s="51">
        <f t="shared" si="133"/>
        <v>1059729.7229636507</v>
      </c>
      <c r="O620" s="34"/>
    </row>
    <row r="621" spans="1:15" s="32" customFormat="1" x14ac:dyDescent="0.25">
      <c r="A621" s="36"/>
      <c r="B621" s="52" t="s">
        <v>431</v>
      </c>
      <c r="C621" s="36">
        <v>4</v>
      </c>
      <c r="D621" s="56">
        <v>38.705500000000001</v>
      </c>
      <c r="E621" s="84">
        <v>2355</v>
      </c>
      <c r="F621" s="183">
        <v>862588.9</v>
      </c>
      <c r="G621" s="42">
        <v>100</v>
      </c>
      <c r="H621" s="51">
        <f t="shared" si="137"/>
        <v>862588.9</v>
      </c>
      <c r="I621" s="51">
        <f t="shared" si="136"/>
        <v>0</v>
      </c>
      <c r="J621" s="51">
        <f t="shared" si="138"/>
        <v>366.27978768577498</v>
      </c>
      <c r="K621" s="51">
        <f t="shared" si="139"/>
        <v>623.65090426146048</v>
      </c>
      <c r="L621" s="51">
        <f t="shared" si="140"/>
        <v>1206647.2500805152</v>
      </c>
      <c r="M621" s="51"/>
      <c r="N621" s="51">
        <f t="shared" si="133"/>
        <v>1206647.2500805152</v>
      </c>
      <c r="O621" s="34"/>
    </row>
    <row r="622" spans="1:15" s="32" customFormat="1" x14ac:dyDescent="0.25">
      <c r="A622" s="36"/>
      <c r="B622" s="52" t="s">
        <v>432</v>
      </c>
      <c r="C622" s="36">
        <v>4</v>
      </c>
      <c r="D622" s="56">
        <v>28.945799999999998</v>
      </c>
      <c r="E622" s="84">
        <v>1492</v>
      </c>
      <c r="F622" s="183">
        <v>475685.5</v>
      </c>
      <c r="G622" s="42">
        <v>100</v>
      </c>
      <c r="H622" s="51">
        <f t="shared" si="137"/>
        <v>475685.5</v>
      </c>
      <c r="I622" s="51">
        <f t="shared" si="136"/>
        <v>0</v>
      </c>
      <c r="J622" s="51">
        <f t="shared" si="138"/>
        <v>318.8240616621984</v>
      </c>
      <c r="K622" s="51">
        <f t="shared" si="139"/>
        <v>671.106630285037</v>
      </c>
      <c r="L622" s="51">
        <f t="shared" si="140"/>
        <v>1112366.3405411583</v>
      </c>
      <c r="M622" s="51"/>
      <c r="N622" s="51">
        <f t="shared" si="133"/>
        <v>1112366.3405411583</v>
      </c>
      <c r="O622" s="34"/>
    </row>
    <row r="623" spans="1:15" s="32" customFormat="1" x14ac:dyDescent="0.25">
      <c r="A623" s="36"/>
      <c r="B623" s="52" t="s">
        <v>172</v>
      </c>
      <c r="C623" s="36">
        <v>4</v>
      </c>
      <c r="D623" s="56">
        <v>53.652200000000001</v>
      </c>
      <c r="E623" s="84">
        <v>3190</v>
      </c>
      <c r="F623" s="183">
        <v>566912.9</v>
      </c>
      <c r="G623" s="42">
        <v>100</v>
      </c>
      <c r="H623" s="51">
        <f t="shared" si="137"/>
        <v>566912.9</v>
      </c>
      <c r="I623" s="51">
        <f t="shared" si="136"/>
        <v>0</v>
      </c>
      <c r="J623" s="51">
        <f t="shared" si="138"/>
        <v>177.71564263322884</v>
      </c>
      <c r="K623" s="51">
        <f t="shared" si="139"/>
        <v>812.21504931400659</v>
      </c>
      <c r="L623" s="51">
        <f t="shared" si="140"/>
        <v>1599909.6147619393</v>
      </c>
      <c r="M623" s="51"/>
      <c r="N623" s="51">
        <f t="shared" si="133"/>
        <v>1599909.6147619393</v>
      </c>
      <c r="O623" s="34"/>
    </row>
    <row r="624" spans="1:15" s="32" customFormat="1" x14ac:dyDescent="0.25">
      <c r="A624" s="36"/>
      <c r="B624" s="52" t="s">
        <v>433</v>
      </c>
      <c r="C624" s="36">
        <v>4</v>
      </c>
      <c r="D624" s="56">
        <v>29.088600000000003</v>
      </c>
      <c r="E624" s="84">
        <v>742</v>
      </c>
      <c r="F624" s="183">
        <v>168590.4</v>
      </c>
      <c r="G624" s="42">
        <v>100</v>
      </c>
      <c r="H624" s="51">
        <f t="shared" si="137"/>
        <v>168590.4</v>
      </c>
      <c r="I624" s="51">
        <f t="shared" si="136"/>
        <v>0</v>
      </c>
      <c r="J624" s="51">
        <f t="shared" si="138"/>
        <v>227.21078167115903</v>
      </c>
      <c r="K624" s="51">
        <f t="shared" si="139"/>
        <v>762.71991027607646</v>
      </c>
      <c r="L624" s="51">
        <f t="shared" si="140"/>
        <v>1122913.9859701258</v>
      </c>
      <c r="M624" s="51"/>
      <c r="N624" s="51">
        <f t="shared" si="133"/>
        <v>1122913.9859701258</v>
      </c>
      <c r="O624" s="34"/>
    </row>
    <row r="625" spans="1:15" s="32" customFormat="1" x14ac:dyDescent="0.25">
      <c r="A625" s="36"/>
      <c r="B625" s="52" t="s">
        <v>803</v>
      </c>
      <c r="C625" s="36">
        <v>4</v>
      </c>
      <c r="D625" s="56">
        <v>34.2898</v>
      </c>
      <c r="E625" s="84">
        <v>1163</v>
      </c>
      <c r="F625" s="183">
        <v>203213.4</v>
      </c>
      <c r="G625" s="42">
        <v>100</v>
      </c>
      <c r="H625" s="51">
        <f t="shared" si="137"/>
        <v>203213.4</v>
      </c>
      <c r="I625" s="51">
        <f t="shared" si="136"/>
        <v>0</v>
      </c>
      <c r="J625" s="51">
        <f t="shared" si="138"/>
        <v>174.73207222699912</v>
      </c>
      <c r="K625" s="51">
        <f t="shared" si="139"/>
        <v>815.19861972023637</v>
      </c>
      <c r="L625" s="51">
        <f t="shared" si="140"/>
        <v>1261376.4955998117</v>
      </c>
      <c r="M625" s="51"/>
      <c r="N625" s="51">
        <f t="shared" si="133"/>
        <v>1261376.4955998117</v>
      </c>
      <c r="O625" s="34"/>
    </row>
    <row r="626" spans="1:15" s="32" customFormat="1" x14ac:dyDescent="0.25">
      <c r="A626" s="36"/>
      <c r="B626" s="4"/>
      <c r="C626" s="4"/>
      <c r="D626" s="56">
        <v>0</v>
      </c>
      <c r="E626" s="86"/>
      <c r="F626" s="43"/>
      <c r="G626" s="42"/>
      <c r="H626" s="43"/>
      <c r="I626" s="33"/>
      <c r="J626" s="33"/>
      <c r="K626" s="51"/>
      <c r="L626" s="51"/>
      <c r="M626" s="51"/>
      <c r="N626" s="51"/>
      <c r="O626" s="34"/>
    </row>
    <row r="627" spans="1:15" s="32" customFormat="1" x14ac:dyDescent="0.25">
      <c r="A627" s="31" t="s">
        <v>434</v>
      </c>
      <c r="B627" s="44" t="s">
        <v>2</v>
      </c>
      <c r="C627" s="45"/>
      <c r="D627" s="3">
        <v>629.01580000000001</v>
      </c>
      <c r="E627" s="87">
        <f>E628</f>
        <v>57227</v>
      </c>
      <c r="F627" s="38">
        <f t="shared" ref="F627" si="141">F629</f>
        <v>0</v>
      </c>
      <c r="G627" s="38"/>
      <c r="H627" s="38">
        <f>H629</f>
        <v>4384522.0999999996</v>
      </c>
      <c r="I627" s="38">
        <f>I629</f>
        <v>-4384522.0999999996</v>
      </c>
      <c r="J627" s="38"/>
      <c r="K627" s="51"/>
      <c r="L627" s="51"/>
      <c r="M627" s="47">
        <f>M629</f>
        <v>31487061.999125879</v>
      </c>
      <c r="N627" s="38">
        <f t="shared" si="133"/>
        <v>31487061.999125879</v>
      </c>
      <c r="O627" s="34"/>
    </row>
    <row r="628" spans="1:15" s="32" customFormat="1" x14ac:dyDescent="0.25">
      <c r="A628" s="31" t="s">
        <v>434</v>
      </c>
      <c r="B628" s="44" t="s">
        <v>3</v>
      </c>
      <c r="C628" s="45"/>
      <c r="D628" s="3">
        <v>629.01580000000001</v>
      </c>
      <c r="E628" s="87">
        <f>SUM(E630:E652)</f>
        <v>57227</v>
      </c>
      <c r="F628" s="38">
        <f t="shared" ref="F628" si="142">SUM(F630:F652)</f>
        <v>27075166.699999999</v>
      </c>
      <c r="G628" s="38"/>
      <c r="H628" s="38">
        <f>SUM(H630:H652)</f>
        <v>18306122.5</v>
      </c>
      <c r="I628" s="38">
        <f>SUM(I630:I652)</f>
        <v>8769044.1999999993</v>
      </c>
      <c r="J628" s="38"/>
      <c r="K628" s="51"/>
      <c r="L628" s="38">
        <f>SUM(L630:L652)</f>
        <v>30062444.569550764</v>
      </c>
      <c r="M628" s="51"/>
      <c r="N628" s="38">
        <f t="shared" si="133"/>
        <v>30062444.569550764</v>
      </c>
      <c r="O628" s="34"/>
    </row>
    <row r="629" spans="1:15" s="32" customFormat="1" x14ac:dyDescent="0.25">
      <c r="A629" s="36"/>
      <c r="B629" s="52" t="s">
        <v>26</v>
      </c>
      <c r="C629" s="36">
        <v>2</v>
      </c>
      <c r="D629" s="56">
        <v>0</v>
      </c>
      <c r="E629" s="90"/>
      <c r="F629" s="51"/>
      <c r="G629" s="42">
        <v>25</v>
      </c>
      <c r="H629" s="51">
        <f>F645*G629/100</f>
        <v>4384522.0999999996</v>
      </c>
      <c r="I629" s="51">
        <f t="shared" ref="I629:I652" si="143">F629-H629</f>
        <v>-4384522.0999999996</v>
      </c>
      <c r="J629" s="51"/>
      <c r="K629" s="51"/>
      <c r="L629" s="51"/>
      <c r="M629" s="51">
        <f>($L$7*$L$8*E627/$L$10)+($L$7*$L$9*D627/$L$11)</f>
        <v>31487061.999125879</v>
      </c>
      <c r="N629" s="51">
        <f t="shared" si="133"/>
        <v>31487061.999125879</v>
      </c>
      <c r="O629" s="34"/>
    </row>
    <row r="630" spans="1:15" s="32" customFormat="1" x14ac:dyDescent="0.25">
      <c r="A630" s="36"/>
      <c r="B630" s="52" t="s">
        <v>804</v>
      </c>
      <c r="C630" s="36">
        <v>4</v>
      </c>
      <c r="D630" s="56">
        <v>16.8704</v>
      </c>
      <c r="E630" s="84">
        <v>2213</v>
      </c>
      <c r="F630" s="184">
        <v>363094.5</v>
      </c>
      <c r="G630" s="42">
        <v>100</v>
      </c>
      <c r="H630" s="51">
        <f t="shared" ref="H630:H652" si="144">F630*G630/100</f>
        <v>363094.5</v>
      </c>
      <c r="I630" s="51">
        <f t="shared" si="143"/>
        <v>0</v>
      </c>
      <c r="J630" s="51">
        <f t="shared" si="138"/>
        <v>164.0734297333936</v>
      </c>
      <c r="K630" s="51">
        <f t="shared" ref="K630:K652" si="145">$J$11*$J$19-J630</f>
        <v>825.85726221384186</v>
      </c>
      <c r="L630" s="51">
        <f t="shared" ref="L630:L652" si="146">IF(K630&gt;0,$J$7*$J$8*(K630/$K$19),0)+$J$7*$J$9*(E630/$E$19)+$J$7*$J$10*(D630/$D$19)</f>
        <v>1349604.7966272517</v>
      </c>
      <c r="M630" s="51"/>
      <c r="N630" s="51">
        <f t="shared" si="133"/>
        <v>1349604.7966272517</v>
      </c>
      <c r="O630" s="34"/>
    </row>
    <row r="631" spans="1:15" s="32" customFormat="1" x14ac:dyDescent="0.25">
      <c r="A631" s="36"/>
      <c r="B631" s="52" t="s">
        <v>435</v>
      </c>
      <c r="C631" s="36">
        <v>4</v>
      </c>
      <c r="D631" s="56">
        <v>26.722299999999997</v>
      </c>
      <c r="E631" s="84">
        <v>2405</v>
      </c>
      <c r="F631" s="184">
        <v>367505.9</v>
      </c>
      <c r="G631" s="42">
        <v>100</v>
      </c>
      <c r="H631" s="51">
        <f t="shared" si="144"/>
        <v>367505.9</v>
      </c>
      <c r="I631" s="51">
        <f t="shared" si="143"/>
        <v>0</v>
      </c>
      <c r="J631" s="51">
        <f t="shared" si="138"/>
        <v>152.80910602910603</v>
      </c>
      <c r="K631" s="51">
        <f t="shared" si="145"/>
        <v>837.12158591812943</v>
      </c>
      <c r="L631" s="51">
        <f t="shared" si="146"/>
        <v>1425273.2809405695</v>
      </c>
      <c r="M631" s="51"/>
      <c r="N631" s="51">
        <f t="shared" si="133"/>
        <v>1425273.2809405695</v>
      </c>
      <c r="O631" s="34"/>
    </row>
    <row r="632" spans="1:15" s="32" customFormat="1" x14ac:dyDescent="0.25">
      <c r="A632" s="36"/>
      <c r="B632" s="52" t="s">
        <v>436</v>
      </c>
      <c r="C632" s="36">
        <v>4</v>
      </c>
      <c r="D632" s="56">
        <v>13.170299999999999</v>
      </c>
      <c r="E632" s="84">
        <v>842</v>
      </c>
      <c r="F632" s="184">
        <v>249104.4</v>
      </c>
      <c r="G632" s="42">
        <v>100</v>
      </c>
      <c r="H632" s="51">
        <f t="shared" si="144"/>
        <v>249104.4</v>
      </c>
      <c r="I632" s="51">
        <f t="shared" si="143"/>
        <v>0</v>
      </c>
      <c r="J632" s="51">
        <f t="shared" si="138"/>
        <v>295.84845605700713</v>
      </c>
      <c r="K632" s="51">
        <f t="shared" si="145"/>
        <v>694.08223589022828</v>
      </c>
      <c r="L632" s="51">
        <f t="shared" si="146"/>
        <v>994778.72004221659</v>
      </c>
      <c r="M632" s="51"/>
      <c r="N632" s="51">
        <f t="shared" si="133"/>
        <v>994778.72004221659</v>
      </c>
      <c r="O632" s="34"/>
    </row>
    <row r="633" spans="1:15" s="32" customFormat="1" x14ac:dyDescent="0.25">
      <c r="A633" s="36"/>
      <c r="B633" s="52" t="s">
        <v>437</v>
      </c>
      <c r="C633" s="36">
        <v>4</v>
      </c>
      <c r="D633" s="56">
        <v>49.860100000000003</v>
      </c>
      <c r="E633" s="84">
        <v>3562</v>
      </c>
      <c r="F633" s="184">
        <v>486398.9</v>
      </c>
      <c r="G633" s="42">
        <v>100</v>
      </c>
      <c r="H633" s="51">
        <f t="shared" si="144"/>
        <v>486398.9</v>
      </c>
      <c r="I633" s="51">
        <f t="shared" si="143"/>
        <v>0</v>
      </c>
      <c r="J633" s="51">
        <f t="shared" si="138"/>
        <v>136.55218978102189</v>
      </c>
      <c r="K633" s="51">
        <f t="shared" si="145"/>
        <v>853.37850216621359</v>
      </c>
      <c r="L633" s="51">
        <f t="shared" si="146"/>
        <v>1684896.448684366</v>
      </c>
      <c r="M633" s="51"/>
      <c r="N633" s="51">
        <f t="shared" si="133"/>
        <v>1684896.448684366</v>
      </c>
      <c r="O633" s="34"/>
    </row>
    <row r="634" spans="1:15" s="32" customFormat="1" x14ac:dyDescent="0.25">
      <c r="A634" s="36"/>
      <c r="B634" s="52" t="s">
        <v>438</v>
      </c>
      <c r="C634" s="36">
        <v>4</v>
      </c>
      <c r="D634" s="56">
        <v>15.717600000000001</v>
      </c>
      <c r="E634" s="84">
        <v>972</v>
      </c>
      <c r="F634" s="184">
        <v>187521.5</v>
      </c>
      <c r="G634" s="42">
        <v>100</v>
      </c>
      <c r="H634" s="51">
        <f t="shared" si="144"/>
        <v>187521.5</v>
      </c>
      <c r="I634" s="51">
        <f t="shared" si="143"/>
        <v>0</v>
      </c>
      <c r="J634" s="51">
        <f t="shared" si="138"/>
        <v>192.92335390946502</v>
      </c>
      <c r="K634" s="51">
        <f t="shared" si="145"/>
        <v>797.00733803777041</v>
      </c>
      <c r="L634" s="51">
        <f t="shared" si="146"/>
        <v>1145183.2659795182</v>
      </c>
      <c r="M634" s="51"/>
      <c r="N634" s="51">
        <f t="shared" si="133"/>
        <v>1145183.2659795182</v>
      </c>
      <c r="O634" s="34"/>
    </row>
    <row r="635" spans="1:15" s="32" customFormat="1" x14ac:dyDescent="0.25">
      <c r="A635" s="36"/>
      <c r="B635" s="52" t="s">
        <v>439</v>
      </c>
      <c r="C635" s="36">
        <v>4</v>
      </c>
      <c r="D635" s="56">
        <v>28.387500000000003</v>
      </c>
      <c r="E635" s="84">
        <v>1807</v>
      </c>
      <c r="F635" s="184">
        <v>330097.3</v>
      </c>
      <c r="G635" s="42">
        <v>100</v>
      </c>
      <c r="H635" s="51">
        <f t="shared" si="144"/>
        <v>330097.3</v>
      </c>
      <c r="I635" s="51">
        <f t="shared" si="143"/>
        <v>0</v>
      </c>
      <c r="J635" s="51">
        <f t="shared" si="138"/>
        <v>182.67697841726618</v>
      </c>
      <c r="K635" s="51">
        <f t="shared" si="145"/>
        <v>807.25371352996922</v>
      </c>
      <c r="L635" s="51">
        <f t="shared" si="146"/>
        <v>1315827.4957974437</v>
      </c>
      <c r="M635" s="51"/>
      <c r="N635" s="51">
        <f t="shared" si="133"/>
        <v>1315827.4957974437</v>
      </c>
      <c r="O635" s="34"/>
    </row>
    <row r="636" spans="1:15" s="32" customFormat="1" x14ac:dyDescent="0.25">
      <c r="A636" s="36"/>
      <c r="B636" s="52" t="s">
        <v>440</v>
      </c>
      <c r="C636" s="36">
        <v>4</v>
      </c>
      <c r="D636" s="56">
        <v>5.9548000000000005</v>
      </c>
      <c r="E636" s="84">
        <v>1201</v>
      </c>
      <c r="F636" s="184">
        <v>281710.8</v>
      </c>
      <c r="G636" s="42">
        <v>100</v>
      </c>
      <c r="H636" s="51">
        <f t="shared" si="144"/>
        <v>281710.8</v>
      </c>
      <c r="I636" s="51">
        <f t="shared" si="143"/>
        <v>0</v>
      </c>
      <c r="J636" s="51">
        <f t="shared" si="138"/>
        <v>234.56353039134055</v>
      </c>
      <c r="K636" s="51">
        <f t="shared" si="145"/>
        <v>755.36716155589488</v>
      </c>
      <c r="L636" s="51">
        <f t="shared" si="146"/>
        <v>1089504.2431132675</v>
      </c>
      <c r="M636" s="51"/>
      <c r="N636" s="51">
        <f t="shared" si="133"/>
        <v>1089504.2431132675</v>
      </c>
      <c r="O636" s="34"/>
    </row>
    <row r="637" spans="1:15" s="32" customFormat="1" x14ac:dyDescent="0.25">
      <c r="A637" s="36"/>
      <c r="B637" s="52" t="s">
        <v>441</v>
      </c>
      <c r="C637" s="36">
        <v>4</v>
      </c>
      <c r="D637" s="56">
        <v>8.7255999999999982</v>
      </c>
      <c r="E637" s="84">
        <v>894</v>
      </c>
      <c r="F637" s="184">
        <v>166170.4</v>
      </c>
      <c r="G637" s="42">
        <v>100</v>
      </c>
      <c r="H637" s="51">
        <f t="shared" si="144"/>
        <v>166170.4</v>
      </c>
      <c r="I637" s="51">
        <f t="shared" si="143"/>
        <v>0</v>
      </c>
      <c r="J637" s="51">
        <f t="shared" si="138"/>
        <v>185.87293064876957</v>
      </c>
      <c r="K637" s="51">
        <f t="shared" si="145"/>
        <v>804.05776129846595</v>
      </c>
      <c r="L637" s="51">
        <f t="shared" si="146"/>
        <v>1117320.5979722582</v>
      </c>
      <c r="M637" s="51"/>
      <c r="N637" s="51">
        <f t="shared" si="133"/>
        <v>1117320.5979722582</v>
      </c>
      <c r="O637" s="34"/>
    </row>
    <row r="638" spans="1:15" s="32" customFormat="1" x14ac:dyDescent="0.25">
      <c r="A638" s="36"/>
      <c r="B638" s="52" t="s">
        <v>442</v>
      </c>
      <c r="C638" s="36">
        <v>4</v>
      </c>
      <c r="D638" s="56">
        <v>37.560200000000002</v>
      </c>
      <c r="E638" s="84">
        <v>3858</v>
      </c>
      <c r="F638" s="184">
        <v>655871.5</v>
      </c>
      <c r="G638" s="42">
        <v>100</v>
      </c>
      <c r="H638" s="51">
        <f t="shared" si="144"/>
        <v>655871.5</v>
      </c>
      <c r="I638" s="51">
        <f t="shared" si="143"/>
        <v>0</v>
      </c>
      <c r="J638" s="51">
        <f t="shared" si="138"/>
        <v>170.00298081907724</v>
      </c>
      <c r="K638" s="51">
        <f t="shared" si="145"/>
        <v>819.92771112815819</v>
      </c>
      <c r="L638" s="51">
        <f t="shared" si="146"/>
        <v>1638579.9112453149</v>
      </c>
      <c r="M638" s="51"/>
      <c r="N638" s="51">
        <f t="shared" si="133"/>
        <v>1638579.9112453149</v>
      </c>
      <c r="O638" s="34"/>
    </row>
    <row r="639" spans="1:15" s="32" customFormat="1" x14ac:dyDescent="0.25">
      <c r="A639" s="36"/>
      <c r="B639" s="52" t="s">
        <v>443</v>
      </c>
      <c r="C639" s="36">
        <v>4</v>
      </c>
      <c r="D639" s="56">
        <v>16.395299999999999</v>
      </c>
      <c r="E639" s="84">
        <v>1605</v>
      </c>
      <c r="F639" s="184">
        <v>207095.4</v>
      </c>
      <c r="G639" s="42">
        <v>100</v>
      </c>
      <c r="H639" s="51">
        <f t="shared" si="144"/>
        <v>207095.4</v>
      </c>
      <c r="I639" s="51">
        <f t="shared" si="143"/>
        <v>0</v>
      </c>
      <c r="J639" s="51">
        <f t="shared" si="138"/>
        <v>129.03140186915888</v>
      </c>
      <c r="K639" s="51">
        <f t="shared" si="145"/>
        <v>860.89929007807655</v>
      </c>
      <c r="L639" s="51">
        <f t="shared" si="146"/>
        <v>1308850.7287501274</v>
      </c>
      <c r="M639" s="51"/>
      <c r="N639" s="51">
        <f t="shared" si="133"/>
        <v>1308850.7287501274</v>
      </c>
      <c r="O639" s="34"/>
    </row>
    <row r="640" spans="1:15" s="32" customFormat="1" x14ac:dyDescent="0.25">
      <c r="A640" s="36"/>
      <c r="B640" s="52" t="s">
        <v>444</v>
      </c>
      <c r="C640" s="36">
        <v>4</v>
      </c>
      <c r="D640" s="56">
        <v>13.850899999999999</v>
      </c>
      <c r="E640" s="84">
        <v>1030</v>
      </c>
      <c r="F640" s="184">
        <v>626302.69999999995</v>
      </c>
      <c r="G640" s="42">
        <v>100</v>
      </c>
      <c r="H640" s="51">
        <f t="shared" si="144"/>
        <v>626302.69999999995</v>
      </c>
      <c r="I640" s="51">
        <f t="shared" si="143"/>
        <v>0</v>
      </c>
      <c r="J640" s="51">
        <f t="shared" si="138"/>
        <v>608.06087378640768</v>
      </c>
      <c r="K640" s="51">
        <f t="shared" si="145"/>
        <v>381.86981816082778</v>
      </c>
      <c r="L640" s="51">
        <f t="shared" si="146"/>
        <v>647379.84815738129</v>
      </c>
      <c r="M640" s="51"/>
      <c r="N640" s="51">
        <f t="shared" si="133"/>
        <v>647379.84815738129</v>
      </c>
      <c r="O640" s="34"/>
    </row>
    <row r="641" spans="1:15" s="32" customFormat="1" x14ac:dyDescent="0.25">
      <c r="A641" s="36"/>
      <c r="B641" s="52" t="s">
        <v>445</v>
      </c>
      <c r="C641" s="36">
        <v>4</v>
      </c>
      <c r="D641" s="56">
        <v>23.948</v>
      </c>
      <c r="E641" s="84">
        <v>1880</v>
      </c>
      <c r="F641" s="184">
        <v>678810.7</v>
      </c>
      <c r="G641" s="42">
        <v>100</v>
      </c>
      <c r="H641" s="51">
        <f t="shared" si="144"/>
        <v>678810.7</v>
      </c>
      <c r="I641" s="51">
        <f t="shared" si="143"/>
        <v>0</v>
      </c>
      <c r="J641" s="51">
        <f t="shared" si="138"/>
        <v>361.06952127659571</v>
      </c>
      <c r="K641" s="51">
        <f t="shared" si="145"/>
        <v>628.86117067063969</v>
      </c>
      <c r="L641" s="51">
        <f t="shared" si="146"/>
        <v>1094834.443153193</v>
      </c>
      <c r="M641" s="51"/>
      <c r="N641" s="51">
        <f t="shared" si="133"/>
        <v>1094834.443153193</v>
      </c>
      <c r="O641" s="34"/>
    </row>
    <row r="642" spans="1:15" s="32" customFormat="1" x14ac:dyDescent="0.25">
      <c r="A642" s="36"/>
      <c r="B642" s="52" t="s">
        <v>446</v>
      </c>
      <c r="C642" s="36">
        <v>4</v>
      </c>
      <c r="D642" s="56">
        <v>21.0716</v>
      </c>
      <c r="E642" s="84">
        <v>1824</v>
      </c>
      <c r="F642" s="184">
        <v>400087.1</v>
      </c>
      <c r="G642" s="42">
        <v>100</v>
      </c>
      <c r="H642" s="51">
        <f t="shared" si="144"/>
        <v>400087.1</v>
      </c>
      <c r="I642" s="51">
        <f t="shared" si="143"/>
        <v>0</v>
      </c>
      <c r="J642" s="51">
        <f t="shared" si="138"/>
        <v>219.34599780701754</v>
      </c>
      <c r="K642" s="51">
        <f t="shared" si="145"/>
        <v>770.58469414021795</v>
      </c>
      <c r="L642" s="51">
        <f t="shared" si="146"/>
        <v>1246921.7511860344</v>
      </c>
      <c r="M642" s="51"/>
      <c r="N642" s="51">
        <f t="shared" ref="N642:N705" si="147">L642+M642</f>
        <v>1246921.7511860344</v>
      </c>
      <c r="O642" s="34"/>
    </row>
    <row r="643" spans="1:15" s="32" customFormat="1" x14ac:dyDescent="0.25">
      <c r="A643" s="36"/>
      <c r="B643" s="52" t="s">
        <v>447</v>
      </c>
      <c r="C643" s="36">
        <v>4</v>
      </c>
      <c r="D643" s="56">
        <v>22.115600000000001</v>
      </c>
      <c r="E643" s="84">
        <v>2307</v>
      </c>
      <c r="F643" s="184">
        <v>461367.4</v>
      </c>
      <c r="G643" s="42">
        <v>100</v>
      </c>
      <c r="H643" s="51">
        <f t="shared" si="144"/>
        <v>461367.4</v>
      </c>
      <c r="I643" s="51">
        <f t="shared" si="143"/>
        <v>0</v>
      </c>
      <c r="J643" s="51">
        <f t="shared" si="138"/>
        <v>199.98586909406157</v>
      </c>
      <c r="K643" s="51">
        <f t="shared" si="145"/>
        <v>789.94482285317395</v>
      </c>
      <c r="L643" s="51">
        <f t="shared" si="146"/>
        <v>1338457.6109436003</v>
      </c>
      <c r="M643" s="51"/>
      <c r="N643" s="51">
        <f t="shared" si="147"/>
        <v>1338457.6109436003</v>
      </c>
      <c r="O643" s="34"/>
    </row>
    <row r="644" spans="1:15" s="32" customFormat="1" x14ac:dyDescent="0.25">
      <c r="A644" s="36"/>
      <c r="B644" s="52" t="s">
        <v>448</v>
      </c>
      <c r="C644" s="36">
        <v>4</v>
      </c>
      <c r="D644" s="56">
        <v>43.943700000000007</v>
      </c>
      <c r="E644" s="84">
        <v>2614</v>
      </c>
      <c r="F644" s="184">
        <v>339449.5</v>
      </c>
      <c r="G644" s="42">
        <v>100</v>
      </c>
      <c r="H644" s="51">
        <f t="shared" si="144"/>
        <v>339449.5</v>
      </c>
      <c r="I644" s="51">
        <f t="shared" si="143"/>
        <v>0</v>
      </c>
      <c r="J644" s="51">
        <f t="shared" si="138"/>
        <v>129.85826319816374</v>
      </c>
      <c r="K644" s="51">
        <f t="shared" si="145"/>
        <v>860.07242874907172</v>
      </c>
      <c r="L644" s="51">
        <f t="shared" si="146"/>
        <v>1544574.278352991</v>
      </c>
      <c r="M644" s="51"/>
      <c r="N644" s="51">
        <f t="shared" si="147"/>
        <v>1544574.278352991</v>
      </c>
      <c r="O644" s="34"/>
    </row>
    <row r="645" spans="1:15" s="32" customFormat="1" x14ac:dyDescent="0.25">
      <c r="A645" s="36"/>
      <c r="B645" s="52" t="s">
        <v>862</v>
      </c>
      <c r="C645" s="36">
        <v>3</v>
      </c>
      <c r="D645" s="56">
        <v>92.032000000000011</v>
      </c>
      <c r="E645" s="84">
        <v>11195</v>
      </c>
      <c r="F645" s="184">
        <v>17538088.399999999</v>
      </c>
      <c r="G645" s="42">
        <v>50</v>
      </c>
      <c r="H645" s="51">
        <f t="shared" si="144"/>
        <v>8769044.1999999993</v>
      </c>
      <c r="I645" s="51">
        <f t="shared" si="143"/>
        <v>8769044.1999999993</v>
      </c>
      <c r="J645" s="51">
        <f t="shared" si="138"/>
        <v>1566.6001250558284</v>
      </c>
      <c r="K645" s="51">
        <f t="shared" si="145"/>
        <v>-576.6694331085929</v>
      </c>
      <c r="L645" s="51">
        <f t="shared" si="146"/>
        <v>1834214.9016887438</v>
      </c>
      <c r="M645" s="51"/>
      <c r="N645" s="51">
        <f t="shared" si="147"/>
        <v>1834214.9016887438</v>
      </c>
      <c r="O645" s="34"/>
    </row>
    <row r="646" spans="1:15" s="32" customFormat="1" x14ac:dyDescent="0.25">
      <c r="A646" s="36"/>
      <c r="B646" s="52" t="s">
        <v>449</v>
      </c>
      <c r="C646" s="36">
        <v>4</v>
      </c>
      <c r="D646" s="56">
        <v>38.2607</v>
      </c>
      <c r="E646" s="84">
        <v>2905</v>
      </c>
      <c r="F646" s="184">
        <v>821399.2</v>
      </c>
      <c r="G646" s="42">
        <v>100</v>
      </c>
      <c r="H646" s="51">
        <f t="shared" si="144"/>
        <v>821399.2</v>
      </c>
      <c r="I646" s="51">
        <f t="shared" si="143"/>
        <v>0</v>
      </c>
      <c r="J646" s="51">
        <f t="shared" si="138"/>
        <v>282.75359724612736</v>
      </c>
      <c r="K646" s="51">
        <f t="shared" si="145"/>
        <v>707.1770947011081</v>
      </c>
      <c r="L646" s="51">
        <f t="shared" si="146"/>
        <v>1378665.8685073871</v>
      </c>
      <c r="M646" s="51"/>
      <c r="N646" s="51">
        <f t="shared" si="147"/>
        <v>1378665.8685073871</v>
      </c>
      <c r="O646" s="34"/>
    </row>
    <row r="647" spans="1:15" s="32" customFormat="1" x14ac:dyDescent="0.25">
      <c r="A647" s="36"/>
      <c r="B647" s="52" t="s">
        <v>450</v>
      </c>
      <c r="C647" s="36">
        <v>4</v>
      </c>
      <c r="D647" s="56">
        <v>12.4343</v>
      </c>
      <c r="E647" s="84">
        <v>1510</v>
      </c>
      <c r="F647" s="184">
        <v>750224.7</v>
      </c>
      <c r="G647" s="42">
        <v>100</v>
      </c>
      <c r="H647" s="51">
        <f t="shared" si="144"/>
        <v>750224.7</v>
      </c>
      <c r="I647" s="51">
        <f t="shared" si="143"/>
        <v>0</v>
      </c>
      <c r="J647" s="51">
        <f t="shared" si="138"/>
        <v>496.83754966887415</v>
      </c>
      <c r="K647" s="51">
        <f t="shared" si="145"/>
        <v>493.09314227836131</v>
      </c>
      <c r="L647" s="51">
        <f t="shared" si="146"/>
        <v>839726.33538703504</v>
      </c>
      <c r="M647" s="51"/>
      <c r="N647" s="51">
        <f t="shared" si="147"/>
        <v>839726.33538703504</v>
      </c>
      <c r="O647" s="34"/>
    </row>
    <row r="648" spans="1:15" s="32" customFormat="1" x14ac:dyDescent="0.25">
      <c r="A648" s="36"/>
      <c r="B648" s="52" t="s">
        <v>451</v>
      </c>
      <c r="C648" s="36">
        <v>4</v>
      </c>
      <c r="D648" s="56">
        <v>31.216500000000003</v>
      </c>
      <c r="E648" s="84">
        <v>2419</v>
      </c>
      <c r="F648" s="184">
        <v>431596.9</v>
      </c>
      <c r="G648" s="42">
        <v>100</v>
      </c>
      <c r="H648" s="51">
        <f t="shared" si="144"/>
        <v>431596.9</v>
      </c>
      <c r="I648" s="51">
        <f t="shared" si="143"/>
        <v>0</v>
      </c>
      <c r="J648" s="51">
        <f t="shared" si="138"/>
        <v>178.4195535345184</v>
      </c>
      <c r="K648" s="51">
        <f t="shared" si="145"/>
        <v>811.51113841271706</v>
      </c>
      <c r="L648" s="51">
        <f t="shared" si="146"/>
        <v>1413046.1594752774</v>
      </c>
      <c r="M648" s="51"/>
      <c r="N648" s="51">
        <f t="shared" si="147"/>
        <v>1413046.1594752774</v>
      </c>
      <c r="O648" s="34"/>
    </row>
    <row r="649" spans="1:15" s="32" customFormat="1" x14ac:dyDescent="0.25">
      <c r="A649" s="36"/>
      <c r="B649" s="52" t="s">
        <v>452</v>
      </c>
      <c r="C649" s="36">
        <v>4</v>
      </c>
      <c r="D649" s="56">
        <v>21.7347</v>
      </c>
      <c r="E649" s="84">
        <v>1774</v>
      </c>
      <c r="F649" s="184">
        <v>313510.59999999998</v>
      </c>
      <c r="G649" s="42">
        <v>100</v>
      </c>
      <c r="H649" s="51">
        <f t="shared" si="144"/>
        <v>313510.59999999998</v>
      </c>
      <c r="I649" s="51">
        <f t="shared" si="143"/>
        <v>0</v>
      </c>
      <c r="J649" s="51">
        <f t="shared" si="138"/>
        <v>176.72525366403607</v>
      </c>
      <c r="K649" s="51">
        <f t="shared" si="145"/>
        <v>813.20543828319933</v>
      </c>
      <c r="L649" s="51">
        <f t="shared" si="146"/>
        <v>1293904.1188110227</v>
      </c>
      <c r="M649" s="51"/>
      <c r="N649" s="51">
        <f t="shared" si="147"/>
        <v>1293904.1188110227</v>
      </c>
      <c r="O649" s="34"/>
    </row>
    <row r="650" spans="1:15" s="32" customFormat="1" x14ac:dyDescent="0.25">
      <c r="A650" s="36"/>
      <c r="B650" s="52" t="s">
        <v>805</v>
      </c>
      <c r="C650" s="36">
        <v>4</v>
      </c>
      <c r="D650" s="56">
        <v>56.6937</v>
      </c>
      <c r="E650" s="84">
        <v>5898</v>
      </c>
      <c r="F650" s="184">
        <v>952593.6</v>
      </c>
      <c r="G650" s="42">
        <v>100</v>
      </c>
      <c r="H650" s="51">
        <f t="shared" si="144"/>
        <v>952593.6</v>
      </c>
      <c r="I650" s="51">
        <f t="shared" si="143"/>
        <v>0</v>
      </c>
      <c r="J650" s="51">
        <f t="shared" si="138"/>
        <v>161.5112919633774</v>
      </c>
      <c r="K650" s="51">
        <f t="shared" si="145"/>
        <v>828.41939998385806</v>
      </c>
      <c r="L650" s="51">
        <f t="shared" si="146"/>
        <v>1991780.5812785679</v>
      </c>
      <c r="M650" s="51"/>
      <c r="N650" s="51">
        <f t="shared" si="147"/>
        <v>1991780.5812785679</v>
      </c>
      <c r="O650" s="34"/>
    </row>
    <row r="651" spans="1:15" s="32" customFormat="1" x14ac:dyDescent="0.25">
      <c r="A651" s="36"/>
      <c r="B651" s="52" t="s">
        <v>453</v>
      </c>
      <c r="C651" s="36">
        <v>4</v>
      </c>
      <c r="D651" s="56">
        <v>13.955799999999998</v>
      </c>
      <c r="E651" s="84">
        <v>911</v>
      </c>
      <c r="F651" s="184">
        <v>199482.7</v>
      </c>
      <c r="G651" s="42">
        <v>100</v>
      </c>
      <c r="H651" s="51">
        <f t="shared" si="144"/>
        <v>199482.7</v>
      </c>
      <c r="I651" s="51">
        <f t="shared" si="143"/>
        <v>0</v>
      </c>
      <c r="J651" s="51">
        <f t="shared" si="138"/>
        <v>218.97113062568607</v>
      </c>
      <c r="K651" s="51">
        <f t="shared" si="145"/>
        <v>770.95956132154936</v>
      </c>
      <c r="L651" s="51">
        <f t="shared" si="146"/>
        <v>1099229.4865821656</v>
      </c>
      <c r="M651" s="51"/>
      <c r="N651" s="51">
        <f t="shared" si="147"/>
        <v>1099229.4865821656</v>
      </c>
      <c r="O651" s="34"/>
    </row>
    <row r="652" spans="1:15" s="32" customFormat="1" x14ac:dyDescent="0.25">
      <c r="A652" s="36"/>
      <c r="B652" s="52" t="s">
        <v>454</v>
      </c>
      <c r="C652" s="36">
        <v>4</v>
      </c>
      <c r="D652" s="56">
        <v>18.394200000000001</v>
      </c>
      <c r="E652" s="84">
        <v>1601</v>
      </c>
      <c r="F652" s="184">
        <v>267682.59999999998</v>
      </c>
      <c r="G652" s="42">
        <v>100</v>
      </c>
      <c r="H652" s="51">
        <f t="shared" si="144"/>
        <v>267682.59999999998</v>
      </c>
      <c r="I652" s="51">
        <f t="shared" si="143"/>
        <v>0</v>
      </c>
      <c r="J652" s="51">
        <f t="shared" si="138"/>
        <v>167.19712679575264</v>
      </c>
      <c r="K652" s="51">
        <f t="shared" si="145"/>
        <v>822.73356515148282</v>
      </c>
      <c r="L652" s="51">
        <f t="shared" si="146"/>
        <v>1269889.6968750316</v>
      </c>
      <c r="M652" s="51"/>
      <c r="N652" s="51">
        <f t="shared" si="147"/>
        <v>1269889.6968750316</v>
      </c>
      <c r="O652" s="34"/>
    </row>
    <row r="653" spans="1:15" s="32" customFormat="1" x14ac:dyDescent="0.25">
      <c r="A653" s="36"/>
      <c r="B653" s="4"/>
      <c r="C653" s="4"/>
      <c r="D653" s="56">
        <v>0</v>
      </c>
      <c r="E653" s="86"/>
      <c r="F653" s="43"/>
      <c r="G653" s="42"/>
      <c r="H653" s="43"/>
      <c r="I653" s="33"/>
      <c r="J653" s="33"/>
      <c r="K653" s="51"/>
      <c r="L653" s="51"/>
      <c r="M653" s="51"/>
      <c r="N653" s="51"/>
      <c r="O653" s="34"/>
    </row>
    <row r="654" spans="1:15" s="32" customFormat="1" x14ac:dyDescent="0.25">
      <c r="A654" s="31" t="s">
        <v>455</v>
      </c>
      <c r="B654" s="44" t="s">
        <v>2</v>
      </c>
      <c r="C654" s="45"/>
      <c r="D654" s="3">
        <v>597.46979999999985</v>
      </c>
      <c r="E654" s="87">
        <f>E655</f>
        <v>50476</v>
      </c>
      <c r="F654" s="38">
        <f t="shared" ref="F654" si="148">F656</f>
        <v>0</v>
      </c>
      <c r="G654" s="38"/>
      <c r="H654" s="38">
        <f>H656</f>
        <v>4051254.85</v>
      </c>
      <c r="I654" s="38">
        <f>I656</f>
        <v>-4051254.85</v>
      </c>
      <c r="J654" s="38"/>
      <c r="K654" s="51"/>
      <c r="L654" s="51"/>
      <c r="M654" s="47">
        <f>M656</f>
        <v>28559438.996483315</v>
      </c>
      <c r="N654" s="38">
        <f t="shared" si="147"/>
        <v>28559438.996483315</v>
      </c>
      <c r="O654" s="34"/>
    </row>
    <row r="655" spans="1:15" s="32" customFormat="1" x14ac:dyDescent="0.25">
      <c r="A655" s="31" t="s">
        <v>455</v>
      </c>
      <c r="B655" s="44" t="s">
        <v>3</v>
      </c>
      <c r="C655" s="45"/>
      <c r="D655" s="3">
        <v>597.46979999999985</v>
      </c>
      <c r="E655" s="87">
        <f>SUM(E657:E677)</f>
        <v>50476</v>
      </c>
      <c r="F655" s="38">
        <f t="shared" ref="F655" si="149">SUM(F657:F677)</f>
        <v>32942202.600000001</v>
      </c>
      <c r="G655" s="38"/>
      <c r="H655" s="38">
        <f>SUM(H657:H677)</f>
        <v>24839692.900000002</v>
      </c>
      <c r="I655" s="38">
        <f>SUM(I657:I677)</f>
        <v>8102509.7000000002</v>
      </c>
      <c r="J655" s="38"/>
      <c r="K655" s="51"/>
      <c r="L655" s="38">
        <f>SUM(L657:L677)</f>
        <v>23894960.30144297</v>
      </c>
      <c r="M655" s="51"/>
      <c r="N655" s="38">
        <f t="shared" si="147"/>
        <v>23894960.30144297</v>
      </c>
      <c r="O655" s="34"/>
    </row>
    <row r="656" spans="1:15" s="32" customFormat="1" x14ac:dyDescent="0.25">
      <c r="A656" s="36"/>
      <c r="B656" s="52" t="s">
        <v>26</v>
      </c>
      <c r="C656" s="36">
        <v>2</v>
      </c>
      <c r="D656" s="56">
        <v>0</v>
      </c>
      <c r="E656" s="90"/>
      <c r="F656" s="51"/>
      <c r="G656" s="42">
        <v>25</v>
      </c>
      <c r="H656" s="51">
        <f>F673*G656/100</f>
        <v>4051254.85</v>
      </c>
      <c r="I656" s="51">
        <f t="shared" ref="I656:I677" si="150">F656-H656</f>
        <v>-4051254.85</v>
      </c>
      <c r="J656" s="51"/>
      <c r="K656" s="51"/>
      <c r="L656" s="51"/>
      <c r="M656" s="51">
        <f>($L$7*$L$8*E654/$L$10)+($L$7*$L$9*D654/$L$11)</f>
        <v>28559438.996483315</v>
      </c>
      <c r="N656" s="51">
        <f t="shared" si="147"/>
        <v>28559438.996483315</v>
      </c>
      <c r="O656" s="34"/>
    </row>
    <row r="657" spans="1:15" s="32" customFormat="1" x14ac:dyDescent="0.25">
      <c r="A657" s="36"/>
      <c r="B657" s="52" t="s">
        <v>456</v>
      </c>
      <c r="C657" s="36">
        <v>4</v>
      </c>
      <c r="D657" s="56">
        <v>54.386200000000002</v>
      </c>
      <c r="E657" s="84">
        <v>2514</v>
      </c>
      <c r="F657" s="185">
        <v>1924168.8</v>
      </c>
      <c r="G657" s="42">
        <v>100</v>
      </c>
      <c r="H657" s="51">
        <f t="shared" ref="H657:H677" si="151">F657*G657/100</f>
        <v>1924168.8</v>
      </c>
      <c r="I657" s="51">
        <f t="shared" si="150"/>
        <v>0</v>
      </c>
      <c r="J657" s="51">
        <f t="shared" si="138"/>
        <v>765.38138424821</v>
      </c>
      <c r="K657" s="51">
        <f t="shared" ref="K657:K677" si="152">$J$11*$J$19-J657</f>
        <v>224.54930769902546</v>
      </c>
      <c r="L657" s="51">
        <f t="shared" ref="L657:L677" si="153">IF(K657&gt;0,$J$7*$J$8*(K657/$K$19),0)+$J$7*$J$9*(E657/$E$19)+$J$7*$J$10*(D657/$D$19)</f>
        <v>806645.86387116462</v>
      </c>
      <c r="M657" s="51"/>
      <c r="N657" s="51">
        <f t="shared" si="147"/>
        <v>806645.86387116462</v>
      </c>
      <c r="O657" s="34"/>
    </row>
    <row r="658" spans="1:15" s="32" customFormat="1" x14ac:dyDescent="0.25">
      <c r="A658" s="36"/>
      <c r="B658" s="52" t="s">
        <v>457</v>
      </c>
      <c r="C658" s="36">
        <v>4</v>
      </c>
      <c r="D658" s="56">
        <v>33.314799999999998</v>
      </c>
      <c r="E658" s="84">
        <v>2287</v>
      </c>
      <c r="F658" s="185">
        <v>726831.8</v>
      </c>
      <c r="G658" s="42">
        <v>100</v>
      </c>
      <c r="H658" s="51">
        <f t="shared" si="151"/>
        <v>726831.8</v>
      </c>
      <c r="I658" s="51">
        <f t="shared" si="150"/>
        <v>0</v>
      </c>
      <c r="J658" s="51">
        <f t="shared" si="138"/>
        <v>317.81014429383475</v>
      </c>
      <c r="K658" s="51">
        <f t="shared" si="152"/>
        <v>672.12054765340076</v>
      </c>
      <c r="L658" s="51">
        <f t="shared" si="153"/>
        <v>1235804.4071845554</v>
      </c>
      <c r="M658" s="51"/>
      <c r="N658" s="51">
        <f t="shared" si="147"/>
        <v>1235804.4071845554</v>
      </c>
      <c r="O658" s="34"/>
    </row>
    <row r="659" spans="1:15" s="32" customFormat="1" x14ac:dyDescent="0.25">
      <c r="A659" s="36"/>
      <c r="B659" s="52" t="s">
        <v>806</v>
      </c>
      <c r="C659" s="36">
        <v>4</v>
      </c>
      <c r="D659" s="56">
        <v>25.285499999999999</v>
      </c>
      <c r="E659" s="84">
        <v>2046</v>
      </c>
      <c r="F659" s="185">
        <v>946077.4</v>
      </c>
      <c r="G659" s="42">
        <v>100</v>
      </c>
      <c r="H659" s="51">
        <f t="shared" si="151"/>
        <v>946077.4</v>
      </c>
      <c r="I659" s="51">
        <f t="shared" si="150"/>
        <v>0</v>
      </c>
      <c r="J659" s="51">
        <f t="shared" si="138"/>
        <v>462.40342130987295</v>
      </c>
      <c r="K659" s="51">
        <f t="shared" si="152"/>
        <v>527.52727063736256</v>
      </c>
      <c r="L659" s="51">
        <f t="shared" si="153"/>
        <v>1000220.8937340513</v>
      </c>
      <c r="M659" s="51"/>
      <c r="N659" s="51">
        <f t="shared" si="147"/>
        <v>1000220.8937340513</v>
      </c>
      <c r="O659" s="34"/>
    </row>
    <row r="660" spans="1:15" s="32" customFormat="1" x14ac:dyDescent="0.25">
      <c r="A660" s="36"/>
      <c r="B660" s="52" t="s">
        <v>458</v>
      </c>
      <c r="C660" s="36">
        <v>4</v>
      </c>
      <c r="D660" s="56">
        <v>31.523400000000002</v>
      </c>
      <c r="E660" s="84">
        <v>2116</v>
      </c>
      <c r="F660" s="185">
        <v>402469.2</v>
      </c>
      <c r="G660" s="42">
        <v>100</v>
      </c>
      <c r="H660" s="51">
        <f t="shared" si="151"/>
        <v>402469.2</v>
      </c>
      <c r="I660" s="51">
        <f t="shared" si="150"/>
        <v>0</v>
      </c>
      <c r="J660" s="51">
        <f t="shared" si="138"/>
        <v>190.20283553875237</v>
      </c>
      <c r="K660" s="51">
        <f t="shared" si="152"/>
        <v>799.72785640848315</v>
      </c>
      <c r="L660" s="51">
        <f t="shared" si="153"/>
        <v>1359624.5481345959</v>
      </c>
      <c r="M660" s="51"/>
      <c r="N660" s="51">
        <f t="shared" si="147"/>
        <v>1359624.5481345959</v>
      </c>
      <c r="O660" s="34"/>
    </row>
    <row r="661" spans="1:15" s="32" customFormat="1" x14ac:dyDescent="0.25">
      <c r="A661" s="36"/>
      <c r="B661" s="52" t="s">
        <v>459</v>
      </c>
      <c r="C661" s="36">
        <v>4</v>
      </c>
      <c r="D661" s="56">
        <v>26.426500000000001</v>
      </c>
      <c r="E661" s="84">
        <v>959</v>
      </c>
      <c r="F661" s="185">
        <v>297264.09999999998</v>
      </c>
      <c r="G661" s="42">
        <v>100</v>
      </c>
      <c r="H661" s="51">
        <f t="shared" si="151"/>
        <v>297264.09999999998</v>
      </c>
      <c r="I661" s="51">
        <f t="shared" si="150"/>
        <v>0</v>
      </c>
      <c r="J661" s="51">
        <f t="shared" si="138"/>
        <v>309.97299270072989</v>
      </c>
      <c r="K661" s="51">
        <f t="shared" si="152"/>
        <v>679.95769924650563</v>
      </c>
      <c r="L661" s="51">
        <f t="shared" si="153"/>
        <v>1042575.7401296097</v>
      </c>
      <c r="M661" s="51"/>
      <c r="N661" s="51">
        <f t="shared" si="147"/>
        <v>1042575.7401296097</v>
      </c>
      <c r="O661" s="34"/>
    </row>
    <row r="662" spans="1:15" s="32" customFormat="1" x14ac:dyDescent="0.25">
      <c r="A662" s="36"/>
      <c r="B662" s="52" t="s">
        <v>807</v>
      </c>
      <c r="C662" s="36">
        <v>4</v>
      </c>
      <c r="D662" s="56">
        <v>34.857799999999997</v>
      </c>
      <c r="E662" s="84">
        <v>1534</v>
      </c>
      <c r="F662" s="185">
        <v>605279.30000000005</v>
      </c>
      <c r="G662" s="42">
        <v>100</v>
      </c>
      <c r="H662" s="51">
        <f t="shared" si="151"/>
        <v>605279.30000000005</v>
      </c>
      <c r="I662" s="51">
        <f t="shared" si="150"/>
        <v>0</v>
      </c>
      <c r="J662" s="51">
        <f t="shared" si="138"/>
        <v>394.57581486310301</v>
      </c>
      <c r="K662" s="51">
        <f t="shared" si="152"/>
        <v>595.35487708413245</v>
      </c>
      <c r="L662" s="51">
        <f t="shared" si="153"/>
        <v>1048906.9527891469</v>
      </c>
      <c r="M662" s="51"/>
      <c r="N662" s="51">
        <f t="shared" si="147"/>
        <v>1048906.9527891469</v>
      </c>
      <c r="O662" s="34"/>
    </row>
    <row r="663" spans="1:15" s="32" customFormat="1" x14ac:dyDescent="0.25">
      <c r="A663" s="36"/>
      <c r="B663" s="52" t="s">
        <v>808</v>
      </c>
      <c r="C663" s="36">
        <v>4</v>
      </c>
      <c r="D663" s="56">
        <v>3.2065000000000001</v>
      </c>
      <c r="E663" s="84">
        <v>1095</v>
      </c>
      <c r="F663" s="185">
        <v>297780.8</v>
      </c>
      <c r="G663" s="42">
        <v>100</v>
      </c>
      <c r="H663" s="51">
        <f t="shared" si="151"/>
        <v>297780.8</v>
      </c>
      <c r="I663" s="51">
        <f t="shared" si="150"/>
        <v>0</v>
      </c>
      <c r="J663" s="51">
        <f t="shared" si="138"/>
        <v>271.94593607305933</v>
      </c>
      <c r="K663" s="51">
        <f t="shared" si="152"/>
        <v>717.98475587417613</v>
      </c>
      <c r="L663" s="51">
        <f t="shared" si="153"/>
        <v>1020277.2457966808</v>
      </c>
      <c r="M663" s="51"/>
      <c r="N663" s="51">
        <f t="shared" si="147"/>
        <v>1020277.2457966808</v>
      </c>
      <c r="O663" s="34"/>
    </row>
    <row r="664" spans="1:15" s="32" customFormat="1" x14ac:dyDescent="0.25">
      <c r="A664" s="36"/>
      <c r="B664" s="52" t="s">
        <v>809</v>
      </c>
      <c r="C664" s="36">
        <v>4</v>
      </c>
      <c r="D664" s="56">
        <v>27.879099999999998</v>
      </c>
      <c r="E664" s="84">
        <v>1223</v>
      </c>
      <c r="F664" s="185">
        <v>469068.5</v>
      </c>
      <c r="G664" s="42">
        <v>100</v>
      </c>
      <c r="H664" s="51">
        <f t="shared" si="151"/>
        <v>469068.5</v>
      </c>
      <c r="I664" s="51">
        <f t="shared" si="150"/>
        <v>0</v>
      </c>
      <c r="J664" s="51">
        <f t="shared" si="138"/>
        <v>383.53924775143093</v>
      </c>
      <c r="K664" s="51">
        <f t="shared" si="152"/>
        <v>606.39144419580452</v>
      </c>
      <c r="L664" s="51">
        <f t="shared" si="153"/>
        <v>994809.26709010918</v>
      </c>
      <c r="M664" s="51"/>
      <c r="N664" s="51">
        <f t="shared" si="147"/>
        <v>994809.26709010918</v>
      </c>
      <c r="O664" s="34"/>
    </row>
    <row r="665" spans="1:15" s="32" customFormat="1" x14ac:dyDescent="0.25">
      <c r="A665" s="36"/>
      <c r="B665" s="52" t="s">
        <v>810</v>
      </c>
      <c r="C665" s="36">
        <v>4</v>
      </c>
      <c r="D665" s="56">
        <v>37.349699999999999</v>
      </c>
      <c r="E665" s="84">
        <v>2003</v>
      </c>
      <c r="F665" s="185">
        <v>621525.80000000005</v>
      </c>
      <c r="G665" s="42">
        <v>100</v>
      </c>
      <c r="H665" s="51">
        <f t="shared" si="151"/>
        <v>621525.80000000005</v>
      </c>
      <c r="I665" s="51">
        <f t="shared" si="150"/>
        <v>0</v>
      </c>
      <c r="J665" s="51">
        <f t="shared" ref="J665:J719" si="154">F665/E665</f>
        <v>310.29745381927114</v>
      </c>
      <c r="K665" s="51">
        <f t="shared" si="152"/>
        <v>679.63323812796432</v>
      </c>
      <c r="L665" s="51">
        <f t="shared" si="153"/>
        <v>1221917.540235599</v>
      </c>
      <c r="M665" s="51"/>
      <c r="N665" s="51">
        <f t="shared" si="147"/>
        <v>1221917.540235599</v>
      </c>
      <c r="O665" s="34"/>
    </row>
    <row r="666" spans="1:15" s="32" customFormat="1" x14ac:dyDescent="0.25">
      <c r="A666" s="36"/>
      <c r="B666" s="52" t="s">
        <v>460</v>
      </c>
      <c r="C666" s="36">
        <v>4</v>
      </c>
      <c r="D666" s="56">
        <v>31.619699999999998</v>
      </c>
      <c r="E666" s="84">
        <v>1752</v>
      </c>
      <c r="F666" s="185">
        <v>944199.4</v>
      </c>
      <c r="G666" s="42">
        <v>100</v>
      </c>
      <c r="H666" s="51">
        <f t="shared" si="151"/>
        <v>944199.4</v>
      </c>
      <c r="I666" s="51">
        <f t="shared" si="150"/>
        <v>0</v>
      </c>
      <c r="J666" s="51">
        <f t="shared" si="154"/>
        <v>538.92659817351603</v>
      </c>
      <c r="K666" s="51">
        <f t="shared" si="152"/>
        <v>451.00409377371943</v>
      </c>
      <c r="L666" s="51">
        <f t="shared" si="153"/>
        <v>892592.89374115388</v>
      </c>
      <c r="M666" s="51"/>
      <c r="N666" s="51">
        <f t="shared" si="147"/>
        <v>892592.89374115388</v>
      </c>
      <c r="O666" s="34"/>
    </row>
    <row r="667" spans="1:15" s="32" customFormat="1" x14ac:dyDescent="0.25">
      <c r="A667" s="36"/>
      <c r="B667" s="52" t="s">
        <v>461</v>
      </c>
      <c r="C667" s="36">
        <v>4</v>
      </c>
      <c r="D667" s="56">
        <v>31.804299999999998</v>
      </c>
      <c r="E667" s="84">
        <v>1649</v>
      </c>
      <c r="F667" s="185">
        <v>442310.3</v>
      </c>
      <c r="G667" s="42">
        <v>100</v>
      </c>
      <c r="H667" s="51">
        <f t="shared" si="151"/>
        <v>442310.3</v>
      </c>
      <c r="I667" s="51">
        <f t="shared" si="150"/>
        <v>0</v>
      </c>
      <c r="J667" s="51">
        <f t="shared" si="154"/>
        <v>268.2294117647059</v>
      </c>
      <c r="K667" s="51">
        <f t="shared" si="152"/>
        <v>721.70128018252956</v>
      </c>
      <c r="L667" s="51">
        <f t="shared" si="153"/>
        <v>1204672.2124043819</v>
      </c>
      <c r="M667" s="51"/>
      <c r="N667" s="51">
        <f t="shared" si="147"/>
        <v>1204672.2124043819</v>
      </c>
      <c r="O667" s="34"/>
    </row>
    <row r="668" spans="1:15" s="32" customFormat="1" x14ac:dyDescent="0.25">
      <c r="A668" s="36"/>
      <c r="B668" s="52" t="s">
        <v>462</v>
      </c>
      <c r="C668" s="36">
        <v>4</v>
      </c>
      <c r="D668" s="56">
        <v>35.480600000000003</v>
      </c>
      <c r="E668" s="84">
        <v>3198</v>
      </c>
      <c r="F668" s="185">
        <v>471627.1</v>
      </c>
      <c r="G668" s="42">
        <v>100</v>
      </c>
      <c r="H668" s="51">
        <f t="shared" si="151"/>
        <v>471627.1</v>
      </c>
      <c r="I668" s="51">
        <f t="shared" si="150"/>
        <v>0</v>
      </c>
      <c r="J668" s="51">
        <f t="shared" si="154"/>
        <v>147.47564102564101</v>
      </c>
      <c r="K668" s="51">
        <f t="shared" si="152"/>
        <v>842.45505092159442</v>
      </c>
      <c r="L668" s="51">
        <f t="shared" si="153"/>
        <v>1569909.9967041831</v>
      </c>
      <c r="M668" s="51"/>
      <c r="N668" s="51">
        <f t="shared" si="147"/>
        <v>1569909.9967041831</v>
      </c>
      <c r="O668" s="34"/>
    </row>
    <row r="669" spans="1:15" s="32" customFormat="1" x14ac:dyDescent="0.25">
      <c r="A669" s="36"/>
      <c r="B669" s="52" t="s">
        <v>463</v>
      </c>
      <c r="C669" s="36">
        <v>4</v>
      </c>
      <c r="D669" s="56">
        <v>20.279299999999999</v>
      </c>
      <c r="E669" s="84">
        <v>1060</v>
      </c>
      <c r="F669" s="185">
        <v>258796.79999999999</v>
      </c>
      <c r="G669" s="42">
        <v>100</v>
      </c>
      <c r="H669" s="51">
        <f t="shared" si="151"/>
        <v>258796.79999999999</v>
      </c>
      <c r="I669" s="51">
        <f t="shared" si="150"/>
        <v>0</v>
      </c>
      <c r="J669" s="51">
        <f t="shared" si="154"/>
        <v>244.14792452830187</v>
      </c>
      <c r="K669" s="51">
        <f t="shared" si="152"/>
        <v>745.78276741893364</v>
      </c>
      <c r="L669" s="51">
        <f t="shared" si="153"/>
        <v>1112310.0820980808</v>
      </c>
      <c r="M669" s="51"/>
      <c r="N669" s="51">
        <f t="shared" si="147"/>
        <v>1112310.0820980808</v>
      </c>
      <c r="O669" s="34"/>
    </row>
    <row r="670" spans="1:15" s="32" customFormat="1" x14ac:dyDescent="0.25">
      <c r="A670" s="36"/>
      <c r="B670" s="52" t="s">
        <v>464</v>
      </c>
      <c r="C670" s="36">
        <v>4</v>
      </c>
      <c r="D670" s="56">
        <v>29.5458</v>
      </c>
      <c r="E670" s="84">
        <v>1416</v>
      </c>
      <c r="F670" s="185">
        <v>720819.7</v>
      </c>
      <c r="G670" s="42">
        <v>100</v>
      </c>
      <c r="H670" s="51">
        <f t="shared" si="151"/>
        <v>720819.7</v>
      </c>
      <c r="I670" s="51">
        <f t="shared" si="150"/>
        <v>0</v>
      </c>
      <c r="J670" s="51">
        <f t="shared" si="154"/>
        <v>509.05346045197734</v>
      </c>
      <c r="K670" s="51">
        <f t="shared" si="152"/>
        <v>480.87723149525812</v>
      </c>
      <c r="L670" s="51">
        <f t="shared" si="153"/>
        <v>875974.5183159844</v>
      </c>
      <c r="M670" s="51"/>
      <c r="N670" s="51">
        <f t="shared" si="147"/>
        <v>875974.5183159844</v>
      </c>
      <c r="O670" s="34"/>
    </row>
    <row r="671" spans="1:15" s="32" customFormat="1" x14ac:dyDescent="0.25">
      <c r="A671" s="36"/>
      <c r="B671" s="52" t="s">
        <v>465</v>
      </c>
      <c r="C671" s="36">
        <v>4</v>
      </c>
      <c r="D671" s="56">
        <v>29.537800000000001</v>
      </c>
      <c r="E671" s="84">
        <v>735</v>
      </c>
      <c r="F671" s="185">
        <v>286651.5</v>
      </c>
      <c r="G671" s="42">
        <v>100</v>
      </c>
      <c r="H671" s="51">
        <f t="shared" si="151"/>
        <v>286651.5</v>
      </c>
      <c r="I671" s="51">
        <f t="shared" si="150"/>
        <v>0</v>
      </c>
      <c r="J671" s="51">
        <f t="shared" si="154"/>
        <v>390.00204081632654</v>
      </c>
      <c r="K671" s="51">
        <f t="shared" si="152"/>
        <v>599.92865113090897</v>
      </c>
      <c r="L671" s="51">
        <f t="shared" si="153"/>
        <v>928120.08108623419</v>
      </c>
      <c r="M671" s="51"/>
      <c r="N671" s="51">
        <f t="shared" si="147"/>
        <v>928120.08108623419</v>
      </c>
      <c r="O671" s="34"/>
    </row>
    <row r="672" spans="1:15" s="32" customFormat="1" x14ac:dyDescent="0.25">
      <c r="A672" s="36"/>
      <c r="B672" s="52" t="s">
        <v>455</v>
      </c>
      <c r="C672" s="36">
        <v>4</v>
      </c>
      <c r="D672" s="56">
        <v>47.218299999999999</v>
      </c>
      <c r="E672" s="84">
        <v>3063</v>
      </c>
      <c r="F672" s="185">
        <v>840456.3</v>
      </c>
      <c r="G672" s="42">
        <v>100</v>
      </c>
      <c r="H672" s="51">
        <f t="shared" si="151"/>
        <v>840456.3</v>
      </c>
      <c r="I672" s="51">
        <f t="shared" si="150"/>
        <v>0</v>
      </c>
      <c r="J672" s="51">
        <f t="shared" si="154"/>
        <v>274.38991185112639</v>
      </c>
      <c r="K672" s="51">
        <f t="shared" si="152"/>
        <v>715.54078009610907</v>
      </c>
      <c r="L672" s="51">
        <f t="shared" si="153"/>
        <v>1442999.9119924693</v>
      </c>
      <c r="M672" s="51"/>
      <c r="N672" s="51">
        <f t="shared" si="147"/>
        <v>1442999.9119924693</v>
      </c>
      <c r="O672" s="34"/>
    </row>
    <row r="673" spans="1:15" s="32" customFormat="1" x14ac:dyDescent="0.25">
      <c r="A673" s="36"/>
      <c r="B673" s="52" t="s">
        <v>466</v>
      </c>
      <c r="C673" s="36">
        <v>3</v>
      </c>
      <c r="D673" s="56">
        <v>6.2233000000000001</v>
      </c>
      <c r="E673" s="84">
        <v>8663</v>
      </c>
      <c r="F673" s="185">
        <v>16205019.4</v>
      </c>
      <c r="G673" s="42">
        <v>50</v>
      </c>
      <c r="H673" s="51">
        <f t="shared" si="151"/>
        <v>8102509.7000000002</v>
      </c>
      <c r="I673" s="51">
        <f t="shared" si="150"/>
        <v>8102509.7000000002</v>
      </c>
      <c r="J673" s="51">
        <f t="shared" si="154"/>
        <v>1870.6013390280505</v>
      </c>
      <c r="K673" s="51">
        <f t="shared" si="152"/>
        <v>-880.670647080815</v>
      </c>
      <c r="L673" s="51">
        <f t="shared" si="153"/>
        <v>1178344.795002586</v>
      </c>
      <c r="M673" s="51"/>
      <c r="N673" s="51">
        <f t="shared" si="147"/>
        <v>1178344.795002586</v>
      </c>
      <c r="O673" s="34"/>
    </row>
    <row r="674" spans="1:15" s="32" customFormat="1" x14ac:dyDescent="0.25">
      <c r="A674" s="36"/>
      <c r="B674" s="52" t="s">
        <v>467</v>
      </c>
      <c r="C674" s="36">
        <v>4</v>
      </c>
      <c r="D674" s="56">
        <v>6.9349000000000007</v>
      </c>
      <c r="E674" s="84">
        <v>7978</v>
      </c>
      <c r="F674" s="185">
        <v>4637659.7</v>
      </c>
      <c r="G674" s="42">
        <v>100</v>
      </c>
      <c r="H674" s="51">
        <f t="shared" si="151"/>
        <v>4637659.7</v>
      </c>
      <c r="I674" s="51">
        <f t="shared" si="150"/>
        <v>0</v>
      </c>
      <c r="J674" s="51">
        <f t="shared" si="154"/>
        <v>581.30605414890954</v>
      </c>
      <c r="K674" s="51">
        <f t="shared" si="152"/>
        <v>408.62463779832592</v>
      </c>
      <c r="L674" s="51">
        <f t="shared" si="153"/>
        <v>1580427.6727269958</v>
      </c>
      <c r="M674" s="51"/>
      <c r="N674" s="51">
        <f t="shared" si="147"/>
        <v>1580427.6727269958</v>
      </c>
      <c r="O674" s="34"/>
    </row>
    <row r="675" spans="1:15" s="32" customFormat="1" x14ac:dyDescent="0.25">
      <c r="A675" s="36"/>
      <c r="B675" s="52" t="s">
        <v>811</v>
      </c>
      <c r="C675" s="36">
        <v>4</v>
      </c>
      <c r="D675" s="56">
        <v>33.140799999999999</v>
      </c>
      <c r="E675" s="84">
        <v>1579</v>
      </c>
      <c r="F675" s="185">
        <v>431798.6</v>
      </c>
      <c r="G675" s="42">
        <v>100</v>
      </c>
      <c r="H675" s="51">
        <f t="shared" si="151"/>
        <v>431798.6</v>
      </c>
      <c r="I675" s="51">
        <f t="shared" si="150"/>
        <v>0</v>
      </c>
      <c r="J675" s="51">
        <f t="shared" si="154"/>
        <v>273.4633312222926</v>
      </c>
      <c r="K675" s="51">
        <f t="shared" si="152"/>
        <v>716.46736072494286</v>
      </c>
      <c r="L675" s="51">
        <f t="shared" si="153"/>
        <v>1194007.1375841002</v>
      </c>
      <c r="M675" s="51"/>
      <c r="N675" s="51">
        <f t="shared" si="147"/>
        <v>1194007.1375841002</v>
      </c>
      <c r="O675" s="34"/>
    </row>
    <row r="676" spans="1:15" s="32" customFormat="1" x14ac:dyDescent="0.25">
      <c r="A676" s="36"/>
      <c r="B676" s="52" t="s">
        <v>468</v>
      </c>
      <c r="C676" s="36">
        <v>4</v>
      </c>
      <c r="D676" s="56">
        <v>20.0916</v>
      </c>
      <c r="E676" s="84">
        <v>1317</v>
      </c>
      <c r="F676" s="185">
        <v>319547.8</v>
      </c>
      <c r="G676" s="42">
        <v>100</v>
      </c>
      <c r="H676" s="51">
        <f t="shared" si="151"/>
        <v>319547.8</v>
      </c>
      <c r="I676" s="51">
        <f t="shared" si="150"/>
        <v>0</v>
      </c>
      <c r="J676" s="51">
        <f t="shared" si="154"/>
        <v>242.63310554290052</v>
      </c>
      <c r="K676" s="51">
        <f t="shared" si="152"/>
        <v>747.29758640433488</v>
      </c>
      <c r="L676" s="51">
        <f t="shared" si="153"/>
        <v>1147706.0372842562</v>
      </c>
      <c r="M676" s="51"/>
      <c r="N676" s="51">
        <f t="shared" si="147"/>
        <v>1147706.0372842562</v>
      </c>
      <c r="O676" s="34"/>
    </row>
    <row r="677" spans="1:15" s="32" customFormat="1" x14ac:dyDescent="0.25">
      <c r="A677" s="36"/>
      <c r="B677" s="52" t="s">
        <v>145</v>
      </c>
      <c r="C677" s="36">
        <v>4</v>
      </c>
      <c r="D677" s="56">
        <v>31.363900000000001</v>
      </c>
      <c r="E677" s="84">
        <v>2289</v>
      </c>
      <c r="F677" s="185">
        <v>1092850.3</v>
      </c>
      <c r="G677" s="42">
        <v>100</v>
      </c>
      <c r="H677" s="51">
        <f t="shared" si="151"/>
        <v>1092850.3</v>
      </c>
      <c r="I677" s="51">
        <f t="shared" si="150"/>
        <v>0</v>
      </c>
      <c r="J677" s="51">
        <f t="shared" si="154"/>
        <v>477.43569244211449</v>
      </c>
      <c r="K677" s="51">
        <f t="shared" si="152"/>
        <v>512.49499950512097</v>
      </c>
      <c r="L677" s="51">
        <f t="shared" si="153"/>
        <v>1037112.5035370342</v>
      </c>
      <c r="M677" s="51"/>
      <c r="N677" s="51">
        <f t="shared" si="147"/>
        <v>1037112.5035370342</v>
      </c>
      <c r="O677" s="34"/>
    </row>
    <row r="678" spans="1:15" s="32" customFormat="1" x14ac:dyDescent="0.25">
      <c r="A678" s="36"/>
      <c r="B678" s="4"/>
      <c r="C678" s="4"/>
      <c r="D678" s="56"/>
      <c r="E678" s="86"/>
      <c r="F678" s="43"/>
      <c r="G678" s="42"/>
      <c r="H678" s="43"/>
      <c r="I678" s="33"/>
      <c r="J678" s="33"/>
      <c r="K678" s="51"/>
      <c r="L678" s="51"/>
      <c r="M678" s="51"/>
      <c r="N678" s="51"/>
      <c r="O678" s="34"/>
    </row>
    <row r="679" spans="1:15" s="32" customFormat="1" x14ac:dyDescent="0.25">
      <c r="A679" s="31" t="s">
        <v>469</v>
      </c>
      <c r="B679" s="44" t="s">
        <v>2</v>
      </c>
      <c r="C679" s="45"/>
      <c r="D679" s="3">
        <v>1228.3134999999997</v>
      </c>
      <c r="E679" s="87">
        <f>E680</f>
        <v>107630</v>
      </c>
      <c r="F679" s="38">
        <f t="shared" ref="F679" si="155">F681</f>
        <v>0</v>
      </c>
      <c r="G679" s="38"/>
      <c r="H679" s="38">
        <f>H681</f>
        <v>21397013.324999999</v>
      </c>
      <c r="I679" s="38">
        <f>I681</f>
        <v>-21397013.324999999</v>
      </c>
      <c r="J679" s="38"/>
      <c r="K679" s="51"/>
      <c r="L679" s="51"/>
      <c r="M679" s="47">
        <f>M681</f>
        <v>60054853.29774487</v>
      </c>
      <c r="N679" s="38">
        <f t="shared" si="147"/>
        <v>60054853.29774487</v>
      </c>
      <c r="O679" s="34"/>
    </row>
    <row r="680" spans="1:15" s="32" customFormat="1" x14ac:dyDescent="0.25">
      <c r="A680" s="31" t="s">
        <v>469</v>
      </c>
      <c r="B680" s="44" t="s">
        <v>3</v>
      </c>
      <c r="C680" s="45"/>
      <c r="D680" s="3">
        <v>1228.3134999999997</v>
      </c>
      <c r="E680" s="87">
        <f>SUM(E682:E719)</f>
        <v>107630</v>
      </c>
      <c r="F680" s="38">
        <f t="shared" ref="F680" si="156">SUM(F682:F719)</f>
        <v>115471492.40000001</v>
      </c>
      <c r="G680" s="38"/>
      <c r="H680" s="38">
        <f>SUM(H682:H719)</f>
        <v>72677465.75</v>
      </c>
      <c r="I680" s="38">
        <f>SUM(I682:I719)</f>
        <v>42794026.649999999</v>
      </c>
      <c r="J680" s="38"/>
      <c r="K680" s="51"/>
      <c r="L680" s="38">
        <f>SUM(L682:L719)</f>
        <v>48426350.762406453</v>
      </c>
      <c r="M680" s="51"/>
      <c r="N680" s="38">
        <f t="shared" si="147"/>
        <v>48426350.762406453</v>
      </c>
      <c r="O680" s="34"/>
    </row>
    <row r="681" spans="1:15" s="32" customFormat="1" x14ac:dyDescent="0.25">
      <c r="A681" s="36"/>
      <c r="B681" s="52" t="s">
        <v>26</v>
      </c>
      <c r="C681" s="36">
        <v>2</v>
      </c>
      <c r="D681" s="56">
        <v>0</v>
      </c>
      <c r="E681" s="90"/>
      <c r="F681" s="51"/>
      <c r="G681" s="42">
        <v>25</v>
      </c>
      <c r="H681" s="51">
        <f>F702*G681/100</f>
        <v>21397013.324999999</v>
      </c>
      <c r="I681" s="51">
        <f t="shared" ref="I681:I719" si="157">F681-H681</f>
        <v>-21397013.324999999</v>
      </c>
      <c r="J681" s="51"/>
      <c r="K681" s="51"/>
      <c r="L681" s="51"/>
      <c r="M681" s="51">
        <f>($L$7*$L$8*E679/$L$10)+($L$7*$L$9*D679/$L$11)</f>
        <v>60054853.29774487</v>
      </c>
      <c r="N681" s="51">
        <f t="shared" si="147"/>
        <v>60054853.29774487</v>
      </c>
      <c r="O681" s="34"/>
    </row>
    <row r="682" spans="1:15" s="32" customFormat="1" x14ac:dyDescent="0.25">
      <c r="A682" s="36"/>
      <c r="B682" s="52" t="s">
        <v>470</v>
      </c>
      <c r="C682" s="36">
        <v>4</v>
      </c>
      <c r="D682" s="56">
        <v>28.536100000000001</v>
      </c>
      <c r="E682" s="84">
        <v>1858</v>
      </c>
      <c r="F682" s="186">
        <v>379151.9</v>
      </c>
      <c r="G682" s="42">
        <v>100</v>
      </c>
      <c r="H682" s="51">
        <f t="shared" ref="H682:H719" si="158">F682*G682/100</f>
        <v>379151.9</v>
      </c>
      <c r="I682" s="51">
        <f t="shared" si="157"/>
        <v>0</v>
      </c>
      <c r="J682" s="51">
        <f t="shared" si="154"/>
        <v>204.06453175457483</v>
      </c>
      <c r="K682" s="51">
        <f t="shared" ref="K682:K719" si="159">$J$11*$J$19-J682</f>
        <v>785.86616019266057</v>
      </c>
      <c r="L682" s="51">
        <f t="shared" ref="L682:L719" si="160">IF(K682&gt;0,$J$7*$J$8*(K682/$K$19),0)+$J$7*$J$9*(E682/$E$19)+$J$7*$J$10*(D682/$D$19)</f>
        <v>1297491.4580515972</v>
      </c>
      <c r="M682" s="51"/>
      <c r="N682" s="51">
        <f t="shared" si="147"/>
        <v>1297491.4580515972</v>
      </c>
      <c r="O682" s="34"/>
    </row>
    <row r="683" spans="1:15" s="32" customFormat="1" x14ac:dyDescent="0.25">
      <c r="A683" s="36"/>
      <c r="B683" s="52" t="s">
        <v>471</v>
      </c>
      <c r="C683" s="36">
        <v>4</v>
      </c>
      <c r="D683" s="56">
        <v>47.4878</v>
      </c>
      <c r="E683" s="84">
        <v>2551</v>
      </c>
      <c r="F683" s="186">
        <v>564959.30000000005</v>
      </c>
      <c r="G683" s="42">
        <v>100</v>
      </c>
      <c r="H683" s="51">
        <f t="shared" si="158"/>
        <v>564959.30000000005</v>
      </c>
      <c r="I683" s="51">
        <f t="shared" si="157"/>
        <v>0</v>
      </c>
      <c r="J683" s="51">
        <f t="shared" si="154"/>
        <v>221.46581732653863</v>
      </c>
      <c r="K683" s="51">
        <f t="shared" si="159"/>
        <v>768.46487462069683</v>
      </c>
      <c r="L683" s="51">
        <f t="shared" si="160"/>
        <v>1439287.2117785183</v>
      </c>
      <c r="M683" s="51"/>
      <c r="N683" s="51">
        <f t="shared" si="147"/>
        <v>1439287.2117785183</v>
      </c>
      <c r="O683" s="34"/>
    </row>
    <row r="684" spans="1:15" s="32" customFormat="1" x14ac:dyDescent="0.25">
      <c r="A684" s="36"/>
      <c r="B684" s="52" t="s">
        <v>472</v>
      </c>
      <c r="C684" s="36">
        <v>4</v>
      </c>
      <c r="D684" s="56">
        <v>24.181699999999999</v>
      </c>
      <c r="E684" s="84">
        <v>1405</v>
      </c>
      <c r="F684" s="186">
        <v>527059.19999999995</v>
      </c>
      <c r="G684" s="42">
        <v>100</v>
      </c>
      <c r="H684" s="51">
        <f t="shared" si="158"/>
        <v>527059.19999999995</v>
      </c>
      <c r="I684" s="51">
        <f t="shared" si="157"/>
        <v>0</v>
      </c>
      <c r="J684" s="51">
        <f t="shared" si="154"/>
        <v>375.13110320284693</v>
      </c>
      <c r="K684" s="51">
        <f t="shared" si="159"/>
        <v>614.79958874438853</v>
      </c>
      <c r="L684" s="51">
        <f t="shared" si="160"/>
        <v>1015467.6461032872</v>
      </c>
      <c r="M684" s="51"/>
      <c r="N684" s="51">
        <f t="shared" si="147"/>
        <v>1015467.6461032872</v>
      </c>
      <c r="O684" s="34"/>
    </row>
    <row r="685" spans="1:15" s="32" customFormat="1" x14ac:dyDescent="0.25">
      <c r="A685" s="36"/>
      <c r="B685" s="52" t="s">
        <v>812</v>
      </c>
      <c r="C685" s="36">
        <v>4</v>
      </c>
      <c r="D685" s="56">
        <v>30.626899999999999</v>
      </c>
      <c r="E685" s="84">
        <v>1886</v>
      </c>
      <c r="F685" s="186">
        <v>570731.9</v>
      </c>
      <c r="G685" s="42">
        <v>100</v>
      </c>
      <c r="H685" s="51">
        <f t="shared" si="158"/>
        <v>570731.9</v>
      </c>
      <c r="I685" s="51">
        <f t="shared" si="157"/>
        <v>0</v>
      </c>
      <c r="J685" s="51">
        <f t="shared" si="154"/>
        <v>302.61500530222696</v>
      </c>
      <c r="K685" s="51">
        <f t="shared" si="159"/>
        <v>687.31568664500855</v>
      </c>
      <c r="L685" s="51">
        <f t="shared" si="160"/>
        <v>1190611.386748208</v>
      </c>
      <c r="M685" s="51"/>
      <c r="N685" s="51">
        <f t="shared" si="147"/>
        <v>1190611.386748208</v>
      </c>
      <c r="O685" s="34"/>
    </row>
    <row r="686" spans="1:15" s="32" customFormat="1" x14ac:dyDescent="0.25">
      <c r="A686" s="36"/>
      <c r="B686" s="52" t="s">
        <v>473</v>
      </c>
      <c r="C686" s="36">
        <v>4</v>
      </c>
      <c r="D686" s="56">
        <v>27.559699999999996</v>
      </c>
      <c r="E686" s="84">
        <v>1352</v>
      </c>
      <c r="F686" s="186">
        <v>498902</v>
      </c>
      <c r="G686" s="42">
        <v>100</v>
      </c>
      <c r="H686" s="51">
        <f t="shared" si="158"/>
        <v>498902</v>
      </c>
      <c r="I686" s="51">
        <f t="shared" si="157"/>
        <v>0</v>
      </c>
      <c r="J686" s="51">
        <f t="shared" si="154"/>
        <v>369.01035502958581</v>
      </c>
      <c r="K686" s="51">
        <f t="shared" si="159"/>
        <v>620.92033691764959</v>
      </c>
      <c r="L686" s="51">
        <f t="shared" si="160"/>
        <v>1028278.2250347</v>
      </c>
      <c r="M686" s="51"/>
      <c r="N686" s="51">
        <f t="shared" si="147"/>
        <v>1028278.2250347</v>
      </c>
      <c r="O686" s="34"/>
    </row>
    <row r="687" spans="1:15" s="32" customFormat="1" x14ac:dyDescent="0.25">
      <c r="A687" s="36"/>
      <c r="B687" s="52" t="s">
        <v>474</v>
      </c>
      <c r="C687" s="36">
        <v>4</v>
      </c>
      <c r="D687" s="56">
        <v>52.490699999999997</v>
      </c>
      <c r="E687" s="84">
        <v>3149</v>
      </c>
      <c r="F687" s="186">
        <v>1140089.8999999999</v>
      </c>
      <c r="G687" s="42">
        <v>100</v>
      </c>
      <c r="H687" s="51">
        <f t="shared" si="158"/>
        <v>1140089.8999999999</v>
      </c>
      <c r="I687" s="51">
        <f t="shared" si="157"/>
        <v>0</v>
      </c>
      <c r="J687" s="51">
        <f t="shared" si="154"/>
        <v>362.0482375357256</v>
      </c>
      <c r="K687" s="51">
        <f t="shared" si="159"/>
        <v>627.8824544115098</v>
      </c>
      <c r="L687" s="51">
        <f t="shared" si="160"/>
        <v>1368735.5108040185</v>
      </c>
      <c r="M687" s="51"/>
      <c r="N687" s="51">
        <f t="shared" si="147"/>
        <v>1368735.5108040185</v>
      </c>
      <c r="O687" s="34"/>
    </row>
    <row r="688" spans="1:15" s="32" customFormat="1" x14ac:dyDescent="0.25">
      <c r="A688" s="36"/>
      <c r="B688" s="52" t="s">
        <v>475</v>
      </c>
      <c r="C688" s="36">
        <v>4</v>
      </c>
      <c r="D688" s="56">
        <v>42.161599999999993</v>
      </c>
      <c r="E688" s="84">
        <v>2903</v>
      </c>
      <c r="F688" s="186">
        <v>733524.4</v>
      </c>
      <c r="G688" s="42">
        <v>100</v>
      </c>
      <c r="H688" s="51">
        <f t="shared" si="158"/>
        <v>733524.4</v>
      </c>
      <c r="I688" s="51">
        <f t="shared" si="157"/>
        <v>0</v>
      </c>
      <c r="J688" s="51">
        <f t="shared" si="154"/>
        <v>252.6780571822253</v>
      </c>
      <c r="K688" s="51">
        <f t="shared" si="159"/>
        <v>737.25263476501016</v>
      </c>
      <c r="L688" s="51">
        <f t="shared" si="160"/>
        <v>1428988.4906147912</v>
      </c>
      <c r="M688" s="51"/>
      <c r="N688" s="51">
        <f t="shared" si="147"/>
        <v>1428988.4906147912</v>
      </c>
      <c r="O688" s="34"/>
    </row>
    <row r="689" spans="1:15" s="32" customFormat="1" x14ac:dyDescent="0.25">
      <c r="A689" s="36"/>
      <c r="B689" s="52" t="s">
        <v>813</v>
      </c>
      <c r="C689" s="36">
        <v>4</v>
      </c>
      <c r="D689" s="56">
        <v>21.990200000000002</v>
      </c>
      <c r="E689" s="84">
        <v>1043</v>
      </c>
      <c r="F689" s="186">
        <v>285970.90000000002</v>
      </c>
      <c r="G689" s="42">
        <v>100</v>
      </c>
      <c r="H689" s="51">
        <f t="shared" si="158"/>
        <v>285970.90000000002</v>
      </c>
      <c r="I689" s="51">
        <f t="shared" si="157"/>
        <v>0</v>
      </c>
      <c r="J689" s="51">
        <f t="shared" si="154"/>
        <v>274.18111217641422</v>
      </c>
      <c r="K689" s="51">
        <f t="shared" si="159"/>
        <v>715.74957977082124</v>
      </c>
      <c r="L689" s="51">
        <f t="shared" si="160"/>
        <v>1080315.2745743559</v>
      </c>
      <c r="M689" s="51"/>
      <c r="N689" s="51">
        <f t="shared" si="147"/>
        <v>1080315.2745743559</v>
      </c>
      <c r="O689" s="34"/>
    </row>
    <row r="690" spans="1:15" s="32" customFormat="1" x14ac:dyDescent="0.25">
      <c r="A690" s="36"/>
      <c r="B690" s="52" t="s">
        <v>476</v>
      </c>
      <c r="C690" s="36">
        <v>4</v>
      </c>
      <c r="D690" s="56">
        <v>24.766200000000001</v>
      </c>
      <c r="E690" s="84">
        <v>972</v>
      </c>
      <c r="F690" s="186">
        <v>199911.2</v>
      </c>
      <c r="G690" s="42">
        <v>100</v>
      </c>
      <c r="H690" s="51">
        <f t="shared" si="158"/>
        <v>199911.2</v>
      </c>
      <c r="I690" s="51">
        <f t="shared" si="157"/>
        <v>0</v>
      </c>
      <c r="J690" s="51">
        <f t="shared" si="154"/>
        <v>205.66995884773664</v>
      </c>
      <c r="K690" s="51">
        <f t="shared" si="159"/>
        <v>784.26073309949879</v>
      </c>
      <c r="L690" s="51">
        <f t="shared" si="160"/>
        <v>1163429.1999304667</v>
      </c>
      <c r="M690" s="51"/>
      <c r="N690" s="51">
        <f t="shared" si="147"/>
        <v>1163429.1999304667</v>
      </c>
      <c r="O690" s="34"/>
    </row>
    <row r="691" spans="1:15" s="32" customFormat="1" x14ac:dyDescent="0.25">
      <c r="A691" s="36"/>
      <c r="B691" s="52" t="s">
        <v>477</v>
      </c>
      <c r="C691" s="36">
        <v>4</v>
      </c>
      <c r="D691" s="56">
        <v>37.430100000000003</v>
      </c>
      <c r="E691" s="84">
        <v>1762</v>
      </c>
      <c r="F691" s="186">
        <v>521916.8</v>
      </c>
      <c r="G691" s="42">
        <v>100</v>
      </c>
      <c r="H691" s="51">
        <f t="shared" si="158"/>
        <v>521916.8</v>
      </c>
      <c r="I691" s="51">
        <f t="shared" si="157"/>
        <v>0</v>
      </c>
      <c r="J691" s="51">
        <f t="shared" si="154"/>
        <v>296.20703745743475</v>
      </c>
      <c r="K691" s="51">
        <f t="shared" si="159"/>
        <v>693.72365448980077</v>
      </c>
      <c r="L691" s="51">
        <f t="shared" si="160"/>
        <v>1207000.5990409087</v>
      </c>
      <c r="M691" s="51"/>
      <c r="N691" s="51">
        <f t="shared" si="147"/>
        <v>1207000.5990409087</v>
      </c>
      <c r="O691" s="34"/>
    </row>
    <row r="692" spans="1:15" s="32" customFormat="1" x14ac:dyDescent="0.25">
      <c r="A692" s="36"/>
      <c r="B692" s="52" t="s">
        <v>478</v>
      </c>
      <c r="C692" s="36">
        <v>4</v>
      </c>
      <c r="D692" s="56">
        <v>28.086300000000001</v>
      </c>
      <c r="E692" s="84">
        <v>1714</v>
      </c>
      <c r="F692" s="186">
        <v>320883.90000000002</v>
      </c>
      <c r="G692" s="42">
        <v>100</v>
      </c>
      <c r="H692" s="51">
        <f t="shared" si="158"/>
        <v>320883.90000000002</v>
      </c>
      <c r="I692" s="51">
        <f t="shared" si="157"/>
        <v>0</v>
      </c>
      <c r="J692" s="51">
        <f t="shared" si="154"/>
        <v>187.2134772462077</v>
      </c>
      <c r="K692" s="51">
        <f t="shared" si="159"/>
        <v>802.71721470102773</v>
      </c>
      <c r="L692" s="51">
        <f t="shared" si="160"/>
        <v>1296859.6630648624</v>
      </c>
      <c r="M692" s="51"/>
      <c r="N692" s="51">
        <f t="shared" si="147"/>
        <v>1296859.6630648624</v>
      </c>
      <c r="O692" s="34"/>
    </row>
    <row r="693" spans="1:15" s="32" customFormat="1" x14ac:dyDescent="0.25">
      <c r="A693" s="36"/>
      <c r="B693" s="52" t="s">
        <v>479</v>
      </c>
      <c r="C693" s="36">
        <v>4</v>
      </c>
      <c r="D693" s="56">
        <v>32.892899999999997</v>
      </c>
      <c r="E693" s="84">
        <v>2469</v>
      </c>
      <c r="F693" s="186">
        <v>459829.8</v>
      </c>
      <c r="G693" s="42">
        <v>100</v>
      </c>
      <c r="H693" s="51">
        <f t="shared" si="158"/>
        <v>459829.8</v>
      </c>
      <c r="I693" s="51">
        <f t="shared" si="157"/>
        <v>0</v>
      </c>
      <c r="J693" s="51">
        <f t="shared" si="154"/>
        <v>186.24131227217495</v>
      </c>
      <c r="K693" s="51">
        <f t="shared" si="159"/>
        <v>803.68937967506054</v>
      </c>
      <c r="L693" s="51">
        <f t="shared" si="160"/>
        <v>1416536.1153879859</v>
      </c>
      <c r="M693" s="51"/>
      <c r="N693" s="51">
        <f t="shared" si="147"/>
        <v>1416536.1153879859</v>
      </c>
      <c r="O693" s="34"/>
    </row>
    <row r="694" spans="1:15" s="32" customFormat="1" x14ac:dyDescent="0.25">
      <c r="A694" s="36"/>
      <c r="B694" s="52" t="s">
        <v>480</v>
      </c>
      <c r="C694" s="36">
        <v>4</v>
      </c>
      <c r="D694" s="56">
        <v>24.770500000000002</v>
      </c>
      <c r="E694" s="84">
        <v>1628</v>
      </c>
      <c r="F694" s="186">
        <v>635617</v>
      </c>
      <c r="G694" s="42">
        <v>100</v>
      </c>
      <c r="H694" s="51">
        <f t="shared" si="158"/>
        <v>635617</v>
      </c>
      <c r="I694" s="51">
        <f t="shared" si="157"/>
        <v>0</v>
      </c>
      <c r="J694" s="51">
        <f t="shared" si="154"/>
        <v>390.42813267813267</v>
      </c>
      <c r="K694" s="51">
        <f t="shared" si="159"/>
        <v>599.50255926910279</v>
      </c>
      <c r="L694" s="51">
        <f t="shared" si="160"/>
        <v>1029016.578306422</v>
      </c>
      <c r="M694" s="51"/>
      <c r="N694" s="51">
        <f t="shared" si="147"/>
        <v>1029016.578306422</v>
      </c>
      <c r="O694" s="34"/>
    </row>
    <row r="695" spans="1:15" s="32" customFormat="1" x14ac:dyDescent="0.25">
      <c r="A695" s="36"/>
      <c r="B695" s="52" t="s">
        <v>481</v>
      </c>
      <c r="C695" s="36">
        <v>4</v>
      </c>
      <c r="D695" s="56">
        <v>72.553400000000011</v>
      </c>
      <c r="E695" s="84">
        <v>5256</v>
      </c>
      <c r="F695" s="186">
        <v>3686679.4</v>
      </c>
      <c r="G695" s="42">
        <v>100</v>
      </c>
      <c r="H695" s="51">
        <f t="shared" si="158"/>
        <v>3686679.4</v>
      </c>
      <c r="I695" s="51">
        <f t="shared" si="157"/>
        <v>0</v>
      </c>
      <c r="J695" s="51">
        <f t="shared" si="154"/>
        <v>701.4230213089802</v>
      </c>
      <c r="K695" s="51">
        <f t="shared" si="159"/>
        <v>288.50767063825526</v>
      </c>
      <c r="L695" s="51">
        <f t="shared" si="160"/>
        <v>1316499.522980466</v>
      </c>
      <c r="M695" s="51"/>
      <c r="N695" s="51">
        <f t="shared" si="147"/>
        <v>1316499.522980466</v>
      </c>
      <c r="O695" s="34"/>
    </row>
    <row r="696" spans="1:15" s="32" customFormat="1" x14ac:dyDescent="0.25">
      <c r="A696" s="36"/>
      <c r="B696" s="52" t="s">
        <v>482</v>
      </c>
      <c r="C696" s="36">
        <v>4</v>
      </c>
      <c r="D696" s="56">
        <v>47.782899999999998</v>
      </c>
      <c r="E696" s="84">
        <v>3578</v>
      </c>
      <c r="F696" s="186">
        <v>974385.9</v>
      </c>
      <c r="G696" s="42">
        <v>100</v>
      </c>
      <c r="H696" s="51">
        <f t="shared" si="158"/>
        <v>974385.9</v>
      </c>
      <c r="I696" s="51">
        <f t="shared" si="157"/>
        <v>0</v>
      </c>
      <c r="J696" s="51">
        <f t="shared" si="154"/>
        <v>272.32697037451089</v>
      </c>
      <c r="K696" s="51">
        <f t="shared" si="159"/>
        <v>717.60372157272457</v>
      </c>
      <c r="L696" s="51">
        <f t="shared" si="160"/>
        <v>1516249.9758985424</v>
      </c>
      <c r="M696" s="51"/>
      <c r="N696" s="51">
        <f t="shared" si="147"/>
        <v>1516249.9758985424</v>
      </c>
      <c r="O696" s="34"/>
    </row>
    <row r="697" spans="1:15" s="32" customFormat="1" x14ac:dyDescent="0.25">
      <c r="A697" s="36"/>
      <c r="B697" s="52" t="s">
        <v>483</v>
      </c>
      <c r="C697" s="36">
        <v>4</v>
      </c>
      <c r="D697" s="56">
        <v>27.6252</v>
      </c>
      <c r="E697" s="84">
        <v>1306</v>
      </c>
      <c r="F697" s="186">
        <v>662765.9</v>
      </c>
      <c r="G697" s="42">
        <v>100</v>
      </c>
      <c r="H697" s="51">
        <f t="shared" si="158"/>
        <v>662765.9</v>
      </c>
      <c r="I697" s="51">
        <f t="shared" si="157"/>
        <v>0</v>
      </c>
      <c r="J697" s="51">
        <f t="shared" si="154"/>
        <v>507.47771822358345</v>
      </c>
      <c r="K697" s="51">
        <f t="shared" si="159"/>
        <v>482.45297372365201</v>
      </c>
      <c r="L697" s="51">
        <f t="shared" si="160"/>
        <v>856075.59162784065</v>
      </c>
      <c r="M697" s="51"/>
      <c r="N697" s="51">
        <f t="shared" si="147"/>
        <v>856075.59162784065</v>
      </c>
      <c r="O697" s="34"/>
    </row>
    <row r="698" spans="1:15" s="32" customFormat="1" x14ac:dyDescent="0.25">
      <c r="A698" s="36"/>
      <c r="B698" s="52" t="s">
        <v>484</v>
      </c>
      <c r="C698" s="36">
        <v>4</v>
      </c>
      <c r="D698" s="56">
        <v>17.765000000000001</v>
      </c>
      <c r="E698" s="84">
        <v>2702</v>
      </c>
      <c r="F698" s="186">
        <v>552683</v>
      </c>
      <c r="G698" s="42">
        <v>100</v>
      </c>
      <c r="H698" s="51">
        <f t="shared" si="158"/>
        <v>552683</v>
      </c>
      <c r="I698" s="51">
        <f t="shared" si="157"/>
        <v>0</v>
      </c>
      <c r="J698" s="51">
        <f t="shared" si="154"/>
        <v>204.5458919319023</v>
      </c>
      <c r="K698" s="51">
        <f t="shared" si="159"/>
        <v>785.38480001533321</v>
      </c>
      <c r="L698" s="51">
        <f t="shared" si="160"/>
        <v>1369522.7060470427</v>
      </c>
      <c r="M698" s="51"/>
      <c r="N698" s="51">
        <f t="shared" si="147"/>
        <v>1369522.7060470427</v>
      </c>
      <c r="O698" s="34"/>
    </row>
    <row r="699" spans="1:15" s="32" customFormat="1" x14ac:dyDescent="0.25">
      <c r="A699" s="36"/>
      <c r="B699" s="52" t="s">
        <v>485</v>
      </c>
      <c r="C699" s="36">
        <v>4</v>
      </c>
      <c r="D699" s="56">
        <v>21.602600000000002</v>
      </c>
      <c r="E699" s="84">
        <v>1204</v>
      </c>
      <c r="F699" s="186">
        <v>256099.6</v>
      </c>
      <c r="G699" s="42">
        <v>100</v>
      </c>
      <c r="H699" s="51">
        <f t="shared" si="158"/>
        <v>256099.6</v>
      </c>
      <c r="I699" s="51">
        <f t="shared" si="157"/>
        <v>0</v>
      </c>
      <c r="J699" s="51">
        <f t="shared" si="154"/>
        <v>212.70730897009966</v>
      </c>
      <c r="K699" s="51">
        <f t="shared" si="159"/>
        <v>777.22338297713577</v>
      </c>
      <c r="L699" s="51">
        <f t="shared" si="160"/>
        <v>1174183.5752170463</v>
      </c>
      <c r="M699" s="51"/>
      <c r="N699" s="51">
        <f t="shared" si="147"/>
        <v>1174183.5752170463</v>
      </c>
      <c r="O699" s="34"/>
    </row>
    <row r="700" spans="1:15" s="32" customFormat="1" x14ac:dyDescent="0.25">
      <c r="A700" s="36"/>
      <c r="B700" s="52" t="s">
        <v>486</v>
      </c>
      <c r="C700" s="36">
        <v>4</v>
      </c>
      <c r="D700" s="56">
        <v>32.780200000000001</v>
      </c>
      <c r="E700" s="84">
        <v>1823</v>
      </c>
      <c r="F700" s="186">
        <v>483928.5</v>
      </c>
      <c r="G700" s="42">
        <v>100</v>
      </c>
      <c r="H700" s="51">
        <f t="shared" si="158"/>
        <v>483928.5</v>
      </c>
      <c r="I700" s="51">
        <f t="shared" si="157"/>
        <v>0</v>
      </c>
      <c r="J700" s="51">
        <f t="shared" si="154"/>
        <v>265.45721338453097</v>
      </c>
      <c r="K700" s="51">
        <f t="shared" si="159"/>
        <v>724.47347856270449</v>
      </c>
      <c r="L700" s="51">
        <f t="shared" si="160"/>
        <v>1234824.8846443461</v>
      </c>
      <c r="M700" s="51"/>
      <c r="N700" s="51">
        <f t="shared" si="147"/>
        <v>1234824.8846443461</v>
      </c>
      <c r="O700" s="34"/>
    </row>
    <row r="701" spans="1:15" s="32" customFormat="1" x14ac:dyDescent="0.25">
      <c r="A701" s="36"/>
      <c r="B701" s="52" t="s">
        <v>814</v>
      </c>
      <c r="C701" s="36">
        <v>4</v>
      </c>
      <c r="D701" s="56">
        <v>14.616600000000002</v>
      </c>
      <c r="E701" s="84">
        <v>1300</v>
      </c>
      <c r="F701" s="186">
        <v>217455.9</v>
      </c>
      <c r="G701" s="42">
        <v>100</v>
      </c>
      <c r="H701" s="51">
        <f t="shared" si="158"/>
        <v>217455.9</v>
      </c>
      <c r="I701" s="51">
        <f t="shared" si="157"/>
        <v>0</v>
      </c>
      <c r="J701" s="51">
        <f t="shared" si="154"/>
        <v>167.27376923076923</v>
      </c>
      <c r="K701" s="51">
        <f t="shared" si="159"/>
        <v>822.65692271646617</v>
      </c>
      <c r="L701" s="51">
        <f t="shared" si="160"/>
        <v>1215648.5729562009</v>
      </c>
      <c r="M701" s="51"/>
      <c r="N701" s="51">
        <f t="shared" si="147"/>
        <v>1215648.5729562009</v>
      </c>
      <c r="O701" s="34"/>
    </row>
    <row r="702" spans="1:15" s="32" customFormat="1" x14ac:dyDescent="0.25">
      <c r="A702" s="36"/>
      <c r="B702" s="52" t="s">
        <v>884</v>
      </c>
      <c r="C702" s="36">
        <v>3</v>
      </c>
      <c r="D702" s="56">
        <v>20.187100000000001</v>
      </c>
      <c r="E702" s="84">
        <v>25086</v>
      </c>
      <c r="F702" s="186">
        <v>85588053.299999997</v>
      </c>
      <c r="G702" s="42">
        <v>50</v>
      </c>
      <c r="H702" s="51">
        <f t="shared" si="158"/>
        <v>42794026.649999999</v>
      </c>
      <c r="I702" s="51">
        <f t="shared" si="157"/>
        <v>42794026.649999999</v>
      </c>
      <c r="J702" s="51">
        <f t="shared" si="154"/>
        <v>3411.7855895718726</v>
      </c>
      <c r="K702" s="51">
        <f t="shared" si="159"/>
        <v>-2421.854897624637</v>
      </c>
      <c r="L702" s="51">
        <f t="shared" si="160"/>
        <v>3420239.9278059471</v>
      </c>
      <c r="M702" s="51"/>
      <c r="N702" s="51">
        <f t="shared" si="147"/>
        <v>3420239.9278059471</v>
      </c>
      <c r="O702" s="34"/>
    </row>
    <row r="703" spans="1:15" s="32" customFormat="1" x14ac:dyDescent="0.25">
      <c r="A703" s="36"/>
      <c r="B703" s="52" t="s">
        <v>487</v>
      </c>
      <c r="C703" s="36">
        <v>4</v>
      </c>
      <c r="D703" s="56">
        <v>27.260100000000001</v>
      </c>
      <c r="E703" s="84">
        <v>3539</v>
      </c>
      <c r="F703" s="186">
        <v>1646730.8</v>
      </c>
      <c r="G703" s="42">
        <v>100</v>
      </c>
      <c r="H703" s="51">
        <f t="shared" si="158"/>
        <v>1646730.8</v>
      </c>
      <c r="I703" s="51">
        <f t="shared" si="157"/>
        <v>0</v>
      </c>
      <c r="J703" s="51">
        <f t="shared" si="154"/>
        <v>465.30963549025148</v>
      </c>
      <c r="K703" s="51">
        <f t="shared" si="159"/>
        <v>524.62105645698398</v>
      </c>
      <c r="L703" s="51">
        <f t="shared" si="160"/>
        <v>1203153.9490541164</v>
      </c>
      <c r="M703" s="51"/>
      <c r="N703" s="51">
        <f t="shared" si="147"/>
        <v>1203153.9490541164</v>
      </c>
      <c r="O703" s="34"/>
    </row>
    <row r="704" spans="1:15" s="32" customFormat="1" x14ac:dyDescent="0.25">
      <c r="A704" s="36"/>
      <c r="B704" s="52" t="s">
        <v>488</v>
      </c>
      <c r="C704" s="36">
        <v>4</v>
      </c>
      <c r="D704" s="56">
        <v>52.570299999999996</v>
      </c>
      <c r="E704" s="84">
        <v>7947</v>
      </c>
      <c r="F704" s="186">
        <v>3640372.5</v>
      </c>
      <c r="G704" s="42">
        <v>100</v>
      </c>
      <c r="H704" s="51">
        <f t="shared" si="158"/>
        <v>3640372.5</v>
      </c>
      <c r="I704" s="51">
        <f t="shared" si="157"/>
        <v>0</v>
      </c>
      <c r="J704" s="51">
        <f t="shared" si="154"/>
        <v>458.08135145337866</v>
      </c>
      <c r="K704" s="51">
        <f t="shared" si="159"/>
        <v>531.84934049385674</v>
      </c>
      <c r="L704" s="51">
        <f t="shared" si="160"/>
        <v>1893530.675709978</v>
      </c>
      <c r="M704" s="51"/>
      <c r="N704" s="51">
        <f t="shared" si="147"/>
        <v>1893530.675709978</v>
      </c>
      <c r="O704" s="34"/>
    </row>
    <row r="705" spans="1:15" s="32" customFormat="1" x14ac:dyDescent="0.25">
      <c r="A705" s="36"/>
      <c r="B705" s="52" t="s">
        <v>489</v>
      </c>
      <c r="C705" s="36">
        <v>4</v>
      </c>
      <c r="D705" s="56">
        <v>29.513199999999998</v>
      </c>
      <c r="E705" s="84">
        <v>2479</v>
      </c>
      <c r="F705" s="186">
        <v>1106059.3</v>
      </c>
      <c r="G705" s="42">
        <v>100</v>
      </c>
      <c r="H705" s="51">
        <f t="shared" si="158"/>
        <v>1106059.3</v>
      </c>
      <c r="I705" s="51">
        <f t="shared" si="157"/>
        <v>0</v>
      </c>
      <c r="J705" s="51">
        <f t="shared" si="154"/>
        <v>446.1715611133522</v>
      </c>
      <c r="K705" s="51">
        <f t="shared" si="159"/>
        <v>543.75913083388332</v>
      </c>
      <c r="L705" s="51">
        <f t="shared" si="160"/>
        <v>1093138.0027030348</v>
      </c>
      <c r="M705" s="51"/>
      <c r="N705" s="51">
        <f t="shared" si="147"/>
        <v>1093138.0027030348</v>
      </c>
      <c r="O705" s="34"/>
    </row>
    <row r="706" spans="1:15" s="32" customFormat="1" x14ac:dyDescent="0.25">
      <c r="A706" s="36"/>
      <c r="B706" s="52" t="s">
        <v>490</v>
      </c>
      <c r="C706" s="36">
        <v>4</v>
      </c>
      <c r="D706" s="56">
        <v>20.736699999999999</v>
      </c>
      <c r="E706" s="84">
        <v>1032</v>
      </c>
      <c r="F706" s="186">
        <v>169371.8</v>
      </c>
      <c r="G706" s="42">
        <v>100</v>
      </c>
      <c r="H706" s="51">
        <f t="shared" si="158"/>
        <v>169371.8</v>
      </c>
      <c r="I706" s="51">
        <f t="shared" si="157"/>
        <v>0</v>
      </c>
      <c r="J706" s="51">
        <f t="shared" si="154"/>
        <v>164.11996124031006</v>
      </c>
      <c r="K706" s="51">
        <f t="shared" si="159"/>
        <v>825.81073070692537</v>
      </c>
      <c r="L706" s="51">
        <f t="shared" si="160"/>
        <v>1206392.7430016692</v>
      </c>
      <c r="M706" s="51"/>
      <c r="N706" s="51">
        <f t="shared" ref="N706:N769" si="161">L706+M706</f>
        <v>1206392.7430016692</v>
      </c>
      <c r="O706" s="34"/>
    </row>
    <row r="707" spans="1:15" s="32" customFormat="1" x14ac:dyDescent="0.25">
      <c r="A707" s="36"/>
      <c r="B707" s="52" t="s">
        <v>491</v>
      </c>
      <c r="C707" s="36">
        <v>4</v>
      </c>
      <c r="D707" s="56">
        <v>31.492699999999999</v>
      </c>
      <c r="E707" s="84">
        <v>884</v>
      </c>
      <c r="F707" s="186">
        <v>383424.6</v>
      </c>
      <c r="G707" s="42">
        <v>100</v>
      </c>
      <c r="H707" s="51">
        <f t="shared" si="158"/>
        <v>383424.6</v>
      </c>
      <c r="I707" s="51">
        <f t="shared" si="157"/>
        <v>0</v>
      </c>
      <c r="J707" s="51">
        <f t="shared" si="154"/>
        <v>433.7382352941176</v>
      </c>
      <c r="K707" s="51">
        <f t="shared" si="159"/>
        <v>556.19245665311792</v>
      </c>
      <c r="L707" s="51">
        <f t="shared" si="160"/>
        <v>902708.79774334084</v>
      </c>
      <c r="M707" s="51"/>
      <c r="N707" s="51">
        <f t="shared" si="161"/>
        <v>902708.79774334084</v>
      </c>
      <c r="O707" s="34"/>
    </row>
    <row r="708" spans="1:15" s="32" customFormat="1" x14ac:dyDescent="0.25">
      <c r="A708" s="36"/>
      <c r="B708" s="52" t="s">
        <v>492</v>
      </c>
      <c r="C708" s="36">
        <v>4</v>
      </c>
      <c r="D708" s="56">
        <v>46.429200000000002</v>
      </c>
      <c r="E708" s="84">
        <v>2683</v>
      </c>
      <c r="F708" s="186">
        <v>914466.7</v>
      </c>
      <c r="G708" s="42">
        <v>100</v>
      </c>
      <c r="H708" s="51">
        <f t="shared" si="158"/>
        <v>914466.7</v>
      </c>
      <c r="I708" s="51">
        <f t="shared" si="157"/>
        <v>0</v>
      </c>
      <c r="J708" s="51">
        <f t="shared" si="154"/>
        <v>340.83738352590382</v>
      </c>
      <c r="K708" s="51">
        <f t="shared" si="159"/>
        <v>649.09330842133159</v>
      </c>
      <c r="L708" s="51">
        <f t="shared" si="160"/>
        <v>1309589.1040597889</v>
      </c>
      <c r="M708" s="51"/>
      <c r="N708" s="51">
        <f t="shared" si="161"/>
        <v>1309589.1040597889</v>
      </c>
      <c r="O708" s="34"/>
    </row>
    <row r="709" spans="1:15" s="32" customFormat="1" x14ac:dyDescent="0.25">
      <c r="A709" s="36"/>
      <c r="B709" s="52" t="s">
        <v>493</v>
      </c>
      <c r="C709" s="36">
        <v>4</v>
      </c>
      <c r="D709" s="56">
        <v>39.315799999999996</v>
      </c>
      <c r="E709" s="84">
        <v>2192</v>
      </c>
      <c r="F709" s="186">
        <v>576605.30000000005</v>
      </c>
      <c r="G709" s="42">
        <v>100</v>
      </c>
      <c r="H709" s="51">
        <f t="shared" si="158"/>
        <v>576605.30000000005</v>
      </c>
      <c r="I709" s="51">
        <f t="shared" si="157"/>
        <v>0</v>
      </c>
      <c r="J709" s="51">
        <f t="shared" si="154"/>
        <v>263.04986313868613</v>
      </c>
      <c r="K709" s="51">
        <f t="shared" si="159"/>
        <v>726.88082880854927</v>
      </c>
      <c r="L709" s="51">
        <f t="shared" si="160"/>
        <v>1311161.3492264845</v>
      </c>
      <c r="M709" s="51"/>
      <c r="N709" s="51">
        <f t="shared" si="161"/>
        <v>1311161.3492264845</v>
      </c>
      <c r="O709" s="34"/>
    </row>
    <row r="710" spans="1:15" s="32" customFormat="1" x14ac:dyDescent="0.25">
      <c r="A710" s="36"/>
      <c r="B710" s="52" t="s">
        <v>815</v>
      </c>
      <c r="C710" s="36">
        <v>4</v>
      </c>
      <c r="D710" s="56">
        <v>6.89</v>
      </c>
      <c r="E710" s="84">
        <v>764</v>
      </c>
      <c r="F710" s="186">
        <v>235529.9</v>
      </c>
      <c r="G710" s="42">
        <v>100</v>
      </c>
      <c r="H710" s="51">
        <f t="shared" si="158"/>
        <v>235529.9</v>
      </c>
      <c r="I710" s="51">
        <f t="shared" si="157"/>
        <v>0</v>
      </c>
      <c r="J710" s="51">
        <f t="shared" si="154"/>
        <v>308.28520942408375</v>
      </c>
      <c r="K710" s="51">
        <f t="shared" si="159"/>
        <v>681.64548252315171</v>
      </c>
      <c r="L710" s="51">
        <f t="shared" si="160"/>
        <v>946149.54511073395</v>
      </c>
      <c r="M710" s="51"/>
      <c r="N710" s="51">
        <f t="shared" si="161"/>
        <v>946149.54511073395</v>
      </c>
      <c r="O710" s="34"/>
    </row>
    <row r="711" spans="1:15" s="32" customFormat="1" x14ac:dyDescent="0.25">
      <c r="A711" s="36"/>
      <c r="B711" s="52" t="s">
        <v>449</v>
      </c>
      <c r="C711" s="36">
        <v>4</v>
      </c>
      <c r="D711" s="56">
        <v>48.782800000000002</v>
      </c>
      <c r="E711" s="84">
        <v>4104</v>
      </c>
      <c r="F711" s="186">
        <v>2661751.7000000002</v>
      </c>
      <c r="G711" s="42">
        <v>100</v>
      </c>
      <c r="H711" s="51">
        <f t="shared" si="158"/>
        <v>2661751.7000000002</v>
      </c>
      <c r="I711" s="51">
        <f t="shared" si="157"/>
        <v>0</v>
      </c>
      <c r="J711" s="51">
        <f t="shared" si="154"/>
        <v>648.57497563352831</v>
      </c>
      <c r="K711" s="51">
        <f t="shared" si="159"/>
        <v>341.35571631370715</v>
      </c>
      <c r="L711" s="51">
        <f t="shared" si="160"/>
        <v>1138197.4369523018</v>
      </c>
      <c r="M711" s="51"/>
      <c r="N711" s="51">
        <f t="shared" si="161"/>
        <v>1138197.4369523018</v>
      </c>
      <c r="O711" s="34"/>
    </row>
    <row r="712" spans="1:15" s="32" customFormat="1" x14ac:dyDescent="0.25">
      <c r="A712" s="36"/>
      <c r="B712" s="52" t="s">
        <v>494</v>
      </c>
      <c r="C712" s="36">
        <v>4</v>
      </c>
      <c r="D712" s="56">
        <v>49.431499999999993</v>
      </c>
      <c r="E712" s="84">
        <v>4266</v>
      </c>
      <c r="F712" s="186">
        <v>1433119.1</v>
      </c>
      <c r="G712" s="42">
        <v>100</v>
      </c>
      <c r="H712" s="51">
        <f t="shared" si="158"/>
        <v>1433119.1</v>
      </c>
      <c r="I712" s="51">
        <f t="shared" si="157"/>
        <v>0</v>
      </c>
      <c r="J712" s="51">
        <f t="shared" si="154"/>
        <v>335.93977965307079</v>
      </c>
      <c r="K712" s="51">
        <f t="shared" si="159"/>
        <v>653.99091229416467</v>
      </c>
      <c r="L712" s="51">
        <f t="shared" si="160"/>
        <v>1537708.3945910775</v>
      </c>
      <c r="M712" s="51"/>
      <c r="N712" s="51">
        <f t="shared" si="161"/>
        <v>1537708.3945910775</v>
      </c>
      <c r="O712" s="34"/>
    </row>
    <row r="713" spans="1:15" s="32" customFormat="1" x14ac:dyDescent="0.25">
      <c r="A713" s="36"/>
      <c r="B713" s="52" t="s">
        <v>495</v>
      </c>
      <c r="C713" s="36">
        <v>4</v>
      </c>
      <c r="D713" s="56">
        <v>25.671500000000002</v>
      </c>
      <c r="E713" s="84">
        <v>2189</v>
      </c>
      <c r="F713" s="186">
        <v>424753</v>
      </c>
      <c r="G713" s="42">
        <v>100</v>
      </c>
      <c r="H713" s="51">
        <f t="shared" si="158"/>
        <v>424753</v>
      </c>
      <c r="I713" s="51">
        <f t="shared" si="157"/>
        <v>0</v>
      </c>
      <c r="J713" s="51">
        <f t="shared" si="154"/>
        <v>194.03974417542256</v>
      </c>
      <c r="K713" s="51">
        <f t="shared" si="159"/>
        <v>795.89094777181288</v>
      </c>
      <c r="L713" s="51">
        <f t="shared" si="160"/>
        <v>1343050.008877934</v>
      </c>
      <c r="M713" s="51"/>
      <c r="N713" s="51">
        <f t="shared" si="161"/>
        <v>1343050.008877934</v>
      </c>
      <c r="O713" s="34"/>
    </row>
    <row r="714" spans="1:15" s="32" customFormat="1" x14ac:dyDescent="0.25">
      <c r="A714" s="36"/>
      <c r="B714" s="52" t="s">
        <v>496</v>
      </c>
      <c r="C714" s="36">
        <v>4</v>
      </c>
      <c r="D714" s="56">
        <v>30.351900000000001</v>
      </c>
      <c r="E714" s="84">
        <v>1172</v>
      </c>
      <c r="F714" s="186">
        <v>538037.19999999995</v>
      </c>
      <c r="G714" s="42">
        <v>100</v>
      </c>
      <c r="H714" s="51">
        <f t="shared" si="158"/>
        <v>538037.19999999995</v>
      </c>
      <c r="I714" s="51">
        <f t="shared" si="157"/>
        <v>0</v>
      </c>
      <c r="J714" s="51">
        <f t="shared" si="154"/>
        <v>459.07610921501703</v>
      </c>
      <c r="K714" s="51">
        <f t="shared" si="159"/>
        <v>530.85458273221843</v>
      </c>
      <c r="L714" s="51">
        <f t="shared" si="160"/>
        <v>906451.95946159621</v>
      </c>
      <c r="M714" s="51"/>
      <c r="N714" s="51">
        <f t="shared" si="161"/>
        <v>906451.95946159621</v>
      </c>
      <c r="O714" s="34"/>
    </row>
    <row r="715" spans="1:15" s="32" customFormat="1" x14ac:dyDescent="0.25">
      <c r="A715" s="36"/>
      <c r="B715" s="52" t="s">
        <v>497</v>
      </c>
      <c r="C715" s="36">
        <v>4</v>
      </c>
      <c r="D715" s="56">
        <v>40.031199999999998</v>
      </c>
      <c r="E715" s="84">
        <v>1620</v>
      </c>
      <c r="F715" s="186">
        <v>575382.69999999995</v>
      </c>
      <c r="G715" s="42">
        <v>100</v>
      </c>
      <c r="H715" s="51">
        <f t="shared" si="158"/>
        <v>575382.69999999995</v>
      </c>
      <c r="I715" s="51">
        <f t="shared" si="157"/>
        <v>0</v>
      </c>
      <c r="J715" s="51">
        <f t="shared" si="154"/>
        <v>355.17450617283947</v>
      </c>
      <c r="K715" s="51">
        <f t="shared" si="159"/>
        <v>634.75618577439604</v>
      </c>
      <c r="L715" s="51">
        <f t="shared" si="160"/>
        <v>1126884.9027993162</v>
      </c>
      <c r="M715" s="51"/>
      <c r="N715" s="51">
        <f t="shared" si="161"/>
        <v>1126884.9027993162</v>
      </c>
      <c r="O715" s="34"/>
    </row>
    <row r="716" spans="1:15" s="32" customFormat="1" x14ac:dyDescent="0.25">
      <c r="A716" s="36"/>
      <c r="B716" s="52" t="s">
        <v>498</v>
      </c>
      <c r="C716" s="36">
        <v>4</v>
      </c>
      <c r="D716" s="56">
        <v>33.610399999999998</v>
      </c>
      <c r="E716" s="84">
        <v>2044</v>
      </c>
      <c r="F716" s="186">
        <v>1022444.7</v>
      </c>
      <c r="G716" s="42">
        <v>100</v>
      </c>
      <c r="H716" s="51">
        <f t="shared" si="158"/>
        <v>1022444.7</v>
      </c>
      <c r="I716" s="51">
        <f t="shared" si="157"/>
        <v>0</v>
      </c>
      <c r="J716" s="51">
        <f t="shared" si="154"/>
        <v>500.21756360078274</v>
      </c>
      <c r="K716" s="51">
        <f t="shared" si="159"/>
        <v>489.71312834645272</v>
      </c>
      <c r="L716" s="51">
        <f t="shared" si="160"/>
        <v>985408.10138549935</v>
      </c>
      <c r="M716" s="51"/>
      <c r="N716" s="51">
        <f t="shared" si="161"/>
        <v>985408.10138549935</v>
      </c>
      <c r="O716" s="34"/>
    </row>
    <row r="717" spans="1:15" s="32" customFormat="1" x14ac:dyDescent="0.25">
      <c r="A717" s="36"/>
      <c r="B717" s="52" t="s">
        <v>816</v>
      </c>
      <c r="C717" s="36">
        <v>4</v>
      </c>
      <c r="D717" s="56">
        <v>26.089300000000001</v>
      </c>
      <c r="E717" s="84">
        <v>1406</v>
      </c>
      <c r="F717" s="186">
        <v>297087.59999999998</v>
      </c>
      <c r="G717" s="42">
        <v>100</v>
      </c>
      <c r="H717" s="51">
        <f t="shared" si="158"/>
        <v>297087.59999999998</v>
      </c>
      <c r="I717" s="51">
        <f t="shared" si="157"/>
        <v>0</v>
      </c>
      <c r="J717" s="51">
        <f t="shared" si="154"/>
        <v>211.29985775248932</v>
      </c>
      <c r="K717" s="51">
        <f t="shared" si="159"/>
        <v>778.63083419474617</v>
      </c>
      <c r="L717" s="51">
        <f t="shared" si="160"/>
        <v>1219450.4477746796</v>
      </c>
      <c r="M717" s="51"/>
      <c r="N717" s="51">
        <f t="shared" si="161"/>
        <v>1219450.4477746796</v>
      </c>
      <c r="O717" s="34"/>
    </row>
    <row r="718" spans="1:15" s="32" customFormat="1" x14ac:dyDescent="0.25">
      <c r="A718" s="36"/>
      <c r="B718" s="52" t="s">
        <v>499</v>
      </c>
      <c r="C718" s="36">
        <v>4</v>
      </c>
      <c r="D718" s="56">
        <v>25.745800000000003</v>
      </c>
      <c r="E718" s="84">
        <v>1441</v>
      </c>
      <c r="F718" s="186">
        <v>323795.40000000002</v>
      </c>
      <c r="G718" s="42">
        <v>100</v>
      </c>
      <c r="H718" s="51">
        <f t="shared" si="158"/>
        <v>323795.40000000002</v>
      </c>
      <c r="I718" s="51">
        <f t="shared" si="157"/>
        <v>0</v>
      </c>
      <c r="J718" s="51">
        <f t="shared" si="154"/>
        <v>224.70187369882029</v>
      </c>
      <c r="K718" s="51">
        <f t="shared" si="159"/>
        <v>765.22881824841511</v>
      </c>
      <c r="L718" s="51">
        <f t="shared" si="160"/>
        <v>1206747.1243253867</v>
      </c>
      <c r="M718" s="51"/>
      <c r="N718" s="51">
        <f t="shared" si="161"/>
        <v>1206747.1243253867</v>
      </c>
      <c r="O718" s="34"/>
    </row>
    <row r="719" spans="1:15" s="32" customFormat="1" x14ac:dyDescent="0.25">
      <c r="A719" s="36"/>
      <c r="B719" s="52" t="s">
        <v>500</v>
      </c>
      <c r="C719" s="36">
        <v>4</v>
      </c>
      <c r="D719" s="56">
        <v>16.497399999999999</v>
      </c>
      <c r="E719" s="84">
        <v>921</v>
      </c>
      <c r="F719" s="186">
        <v>261960.4</v>
      </c>
      <c r="G719" s="42">
        <v>100</v>
      </c>
      <c r="H719" s="51">
        <f t="shared" si="158"/>
        <v>261960.4</v>
      </c>
      <c r="I719" s="51">
        <f t="shared" si="157"/>
        <v>0</v>
      </c>
      <c r="J719" s="51">
        <f t="shared" si="154"/>
        <v>284.43040173724211</v>
      </c>
      <c r="K719" s="51">
        <f t="shared" si="159"/>
        <v>705.50029020999341</v>
      </c>
      <c r="L719" s="51">
        <f t="shared" si="160"/>
        <v>1031366.1030119833</v>
      </c>
      <c r="M719" s="51"/>
      <c r="N719" s="51">
        <f t="shared" si="161"/>
        <v>1031366.1030119833</v>
      </c>
      <c r="O719" s="34"/>
    </row>
    <row r="720" spans="1:15" s="32" customFormat="1" x14ac:dyDescent="0.25">
      <c r="A720" s="36"/>
      <c r="B720" s="4"/>
      <c r="C720" s="4"/>
      <c r="D720" s="56">
        <v>0</v>
      </c>
      <c r="E720" s="86"/>
      <c r="F720" s="43"/>
      <c r="G720" s="42"/>
      <c r="H720" s="43"/>
      <c r="I720" s="33"/>
      <c r="J720" s="33"/>
      <c r="K720" s="51"/>
      <c r="L720" s="51"/>
      <c r="M720" s="51"/>
      <c r="N720" s="51"/>
      <c r="O720" s="34"/>
    </row>
    <row r="721" spans="1:15" s="32" customFormat="1" x14ac:dyDescent="0.25">
      <c r="A721" s="31" t="s">
        <v>501</v>
      </c>
      <c r="B721" s="44" t="s">
        <v>2</v>
      </c>
      <c r="C721" s="45"/>
      <c r="D721" s="3">
        <v>621.79470000000015</v>
      </c>
      <c r="E721" s="87">
        <f>E722</f>
        <v>45723</v>
      </c>
      <c r="F721" s="38">
        <f t="shared" ref="F721" si="162">F723</f>
        <v>0</v>
      </c>
      <c r="G721" s="38"/>
      <c r="H721" s="38">
        <f>H723</f>
        <v>7052764.8499999996</v>
      </c>
      <c r="I721" s="38">
        <f>I723</f>
        <v>-7052764.8499999996</v>
      </c>
      <c r="J721" s="38"/>
      <c r="K721" s="51"/>
      <c r="L721" s="51"/>
      <c r="M721" s="47">
        <f>M723</f>
        <v>27356635.810533024</v>
      </c>
      <c r="N721" s="38">
        <f t="shared" si="161"/>
        <v>27356635.810533024</v>
      </c>
      <c r="O721" s="34"/>
    </row>
    <row r="722" spans="1:15" s="32" customFormat="1" x14ac:dyDescent="0.25">
      <c r="A722" s="31" t="s">
        <v>501</v>
      </c>
      <c r="B722" s="44" t="s">
        <v>3</v>
      </c>
      <c r="C722" s="45"/>
      <c r="D722" s="3">
        <v>621.79470000000015</v>
      </c>
      <c r="E722" s="87">
        <f>SUM(E724:E748)</f>
        <v>45723</v>
      </c>
      <c r="F722" s="38">
        <f t="shared" ref="F722" si="163">SUM(F724:F748)</f>
        <v>39013082.299999997</v>
      </c>
      <c r="G722" s="38"/>
      <c r="H722" s="38">
        <f>SUM(H724:H748)</f>
        <v>24907552.600000005</v>
      </c>
      <c r="I722" s="38">
        <f>SUM(I724:I748)</f>
        <v>14105529.699999999</v>
      </c>
      <c r="J722" s="38"/>
      <c r="K722" s="51"/>
      <c r="L722" s="38">
        <f>SUM(L724:L748)</f>
        <v>27465603.899193309</v>
      </c>
      <c r="M722" s="51"/>
      <c r="N722" s="38">
        <f t="shared" si="161"/>
        <v>27465603.899193309</v>
      </c>
      <c r="O722" s="34"/>
    </row>
    <row r="723" spans="1:15" s="32" customFormat="1" x14ac:dyDescent="0.25">
      <c r="A723" s="36"/>
      <c r="B723" s="52" t="s">
        <v>26</v>
      </c>
      <c r="C723" s="36">
        <v>2</v>
      </c>
      <c r="D723" s="56">
        <v>0</v>
      </c>
      <c r="E723" s="90"/>
      <c r="F723" s="51"/>
      <c r="G723" s="42">
        <v>25</v>
      </c>
      <c r="H723" s="51">
        <f>F743*G723/100</f>
        <v>7052764.8499999996</v>
      </c>
      <c r="I723" s="51">
        <f t="shared" ref="I723:I748" si="164">F723-H723</f>
        <v>-7052764.8499999996</v>
      </c>
      <c r="J723" s="51"/>
      <c r="K723" s="51"/>
      <c r="L723" s="51"/>
      <c r="M723" s="51">
        <f>($L$7*$L$8*E721/$L$10)+($L$7*$L$9*D721/$L$11)</f>
        <v>27356635.810533024</v>
      </c>
      <c r="N723" s="51">
        <f t="shared" si="161"/>
        <v>27356635.810533024</v>
      </c>
      <c r="O723" s="34"/>
    </row>
    <row r="724" spans="1:15" s="32" customFormat="1" x14ac:dyDescent="0.25">
      <c r="A724" s="36"/>
      <c r="B724" s="52" t="s">
        <v>817</v>
      </c>
      <c r="C724" s="36">
        <v>4</v>
      </c>
      <c r="D724" s="56">
        <v>22.4053</v>
      </c>
      <c r="E724" s="84">
        <v>990</v>
      </c>
      <c r="F724" s="187">
        <v>231118.6</v>
      </c>
      <c r="G724" s="42">
        <v>100</v>
      </c>
      <c r="H724" s="51">
        <f t="shared" ref="H724:H748" si="165">F724*G724/100</f>
        <v>231118.6</v>
      </c>
      <c r="I724" s="51">
        <f t="shared" si="164"/>
        <v>0</v>
      </c>
      <c r="J724" s="51">
        <f t="shared" ref="J724:J787" si="166">F724/E724</f>
        <v>233.45313131313131</v>
      </c>
      <c r="K724" s="51">
        <f t="shared" ref="K724:K748" si="167">$J$11*$J$19-J724</f>
        <v>756.47756063410418</v>
      </c>
      <c r="L724" s="51">
        <f t="shared" ref="L724:L748" si="168">IF(K724&gt;0,$J$7*$J$8*(K724/$K$19),0)+$J$7*$J$9*(E724/$E$19)+$J$7*$J$10*(D724/$D$19)</f>
        <v>1123704.5229723132</v>
      </c>
      <c r="M724" s="51"/>
      <c r="N724" s="51">
        <f t="shared" si="161"/>
        <v>1123704.5229723132</v>
      </c>
      <c r="O724" s="34"/>
    </row>
    <row r="725" spans="1:15" s="32" customFormat="1" x14ac:dyDescent="0.25">
      <c r="A725" s="36"/>
      <c r="B725" s="52" t="s">
        <v>502</v>
      </c>
      <c r="C725" s="36">
        <v>4</v>
      </c>
      <c r="D725" s="56">
        <v>36.141799999999996</v>
      </c>
      <c r="E725" s="84">
        <v>2545</v>
      </c>
      <c r="F725" s="187">
        <v>2030873.8</v>
      </c>
      <c r="G725" s="42">
        <v>100</v>
      </c>
      <c r="H725" s="51">
        <f t="shared" si="165"/>
        <v>2030873.8</v>
      </c>
      <c r="I725" s="51">
        <f t="shared" si="164"/>
        <v>0</v>
      </c>
      <c r="J725" s="51">
        <f t="shared" si="166"/>
        <v>797.98577603143417</v>
      </c>
      <c r="K725" s="51">
        <f t="shared" si="167"/>
        <v>191.94491591580129</v>
      </c>
      <c r="L725" s="51">
        <f t="shared" si="168"/>
        <v>703961.98420116212</v>
      </c>
      <c r="M725" s="51"/>
      <c r="N725" s="51">
        <f t="shared" si="161"/>
        <v>703961.98420116212</v>
      </c>
      <c r="O725" s="34"/>
    </row>
    <row r="726" spans="1:15" s="32" customFormat="1" x14ac:dyDescent="0.25">
      <c r="A726" s="36"/>
      <c r="B726" s="52" t="s">
        <v>503</v>
      </c>
      <c r="C726" s="36">
        <v>4</v>
      </c>
      <c r="D726" s="56">
        <v>14.616099999999999</v>
      </c>
      <c r="E726" s="84">
        <v>512</v>
      </c>
      <c r="F726" s="187">
        <v>65490.1</v>
      </c>
      <c r="G726" s="42">
        <v>100</v>
      </c>
      <c r="H726" s="51">
        <f t="shared" si="165"/>
        <v>65490.1</v>
      </c>
      <c r="I726" s="51">
        <f t="shared" si="164"/>
        <v>0</v>
      </c>
      <c r="J726" s="51">
        <f t="shared" si="166"/>
        <v>127.9103515625</v>
      </c>
      <c r="K726" s="51">
        <f t="shared" si="167"/>
        <v>862.0203403847355</v>
      </c>
      <c r="L726" s="51">
        <f t="shared" si="168"/>
        <v>1157840.7132418996</v>
      </c>
      <c r="M726" s="51"/>
      <c r="N726" s="51">
        <f t="shared" si="161"/>
        <v>1157840.7132418996</v>
      </c>
      <c r="O726" s="34"/>
    </row>
    <row r="727" spans="1:15" s="32" customFormat="1" x14ac:dyDescent="0.25">
      <c r="A727" s="36"/>
      <c r="B727" s="52" t="s">
        <v>818</v>
      </c>
      <c r="C727" s="36">
        <v>4</v>
      </c>
      <c r="D727" s="56">
        <v>24.534499999999998</v>
      </c>
      <c r="E727" s="84">
        <v>1392</v>
      </c>
      <c r="F727" s="187">
        <v>738351.8</v>
      </c>
      <c r="G727" s="42">
        <v>100</v>
      </c>
      <c r="H727" s="51">
        <f t="shared" si="165"/>
        <v>738351.8</v>
      </c>
      <c r="I727" s="51">
        <f t="shared" si="164"/>
        <v>0</v>
      </c>
      <c r="J727" s="51">
        <f t="shared" si="166"/>
        <v>530.42514367816091</v>
      </c>
      <c r="K727" s="51">
        <f t="shared" si="167"/>
        <v>459.50554826907455</v>
      </c>
      <c r="L727" s="51">
        <f t="shared" si="168"/>
        <v>828520.91498252633</v>
      </c>
      <c r="M727" s="51"/>
      <c r="N727" s="51">
        <f t="shared" si="161"/>
        <v>828520.91498252633</v>
      </c>
      <c r="O727" s="34"/>
    </row>
    <row r="728" spans="1:15" s="32" customFormat="1" x14ac:dyDescent="0.25">
      <c r="A728" s="36"/>
      <c r="B728" s="52" t="s">
        <v>504</v>
      </c>
      <c r="C728" s="36">
        <v>4</v>
      </c>
      <c r="D728" s="56">
        <v>26.725200000000001</v>
      </c>
      <c r="E728" s="84">
        <v>1894</v>
      </c>
      <c r="F728" s="187">
        <v>565135.69999999995</v>
      </c>
      <c r="G728" s="42">
        <v>100</v>
      </c>
      <c r="H728" s="51">
        <f t="shared" si="165"/>
        <v>565135.69999999995</v>
      </c>
      <c r="I728" s="51">
        <f t="shared" si="164"/>
        <v>0</v>
      </c>
      <c r="J728" s="51">
        <f t="shared" si="166"/>
        <v>298.38210137275604</v>
      </c>
      <c r="K728" s="51">
        <f t="shared" si="167"/>
        <v>691.54859057447948</v>
      </c>
      <c r="L728" s="51">
        <f t="shared" si="168"/>
        <v>1182293.3100306445</v>
      </c>
      <c r="M728" s="51"/>
      <c r="N728" s="51">
        <f t="shared" si="161"/>
        <v>1182293.3100306445</v>
      </c>
      <c r="O728" s="34"/>
    </row>
    <row r="729" spans="1:15" s="32" customFormat="1" x14ac:dyDescent="0.25">
      <c r="A729" s="36"/>
      <c r="B729" s="52" t="s">
        <v>505</v>
      </c>
      <c r="C729" s="36">
        <v>4</v>
      </c>
      <c r="D729" s="56">
        <v>26.397100000000002</v>
      </c>
      <c r="E729" s="84">
        <v>1009</v>
      </c>
      <c r="F729" s="187">
        <v>171149</v>
      </c>
      <c r="G729" s="42">
        <v>100</v>
      </c>
      <c r="H729" s="51">
        <f t="shared" si="165"/>
        <v>171149</v>
      </c>
      <c r="I729" s="51">
        <f t="shared" si="164"/>
        <v>0</v>
      </c>
      <c r="J729" s="51">
        <f t="shared" si="166"/>
        <v>169.62239841427154</v>
      </c>
      <c r="K729" s="51">
        <f t="shared" si="167"/>
        <v>820.30829353296394</v>
      </c>
      <c r="L729" s="51">
        <f t="shared" si="168"/>
        <v>1217707.5933178666</v>
      </c>
      <c r="M729" s="51"/>
      <c r="N729" s="51">
        <f t="shared" si="161"/>
        <v>1217707.5933178666</v>
      </c>
      <c r="O729" s="34"/>
    </row>
    <row r="730" spans="1:15" s="32" customFormat="1" x14ac:dyDescent="0.25">
      <c r="A730" s="36"/>
      <c r="B730" s="52" t="s">
        <v>277</v>
      </c>
      <c r="C730" s="36">
        <v>4</v>
      </c>
      <c r="D730" s="56">
        <v>16.529200000000003</v>
      </c>
      <c r="E730" s="84">
        <v>974</v>
      </c>
      <c r="F730" s="187">
        <v>237723</v>
      </c>
      <c r="G730" s="42">
        <v>100</v>
      </c>
      <c r="H730" s="51">
        <f t="shared" si="165"/>
        <v>237723</v>
      </c>
      <c r="I730" s="51">
        <f t="shared" si="164"/>
        <v>0</v>
      </c>
      <c r="J730" s="51">
        <f t="shared" si="166"/>
        <v>244.06878850102669</v>
      </c>
      <c r="K730" s="51">
        <f t="shared" si="167"/>
        <v>745.86190344620877</v>
      </c>
      <c r="L730" s="51">
        <f t="shared" si="168"/>
        <v>1087029.6657184656</v>
      </c>
      <c r="M730" s="51"/>
      <c r="N730" s="51">
        <f t="shared" si="161"/>
        <v>1087029.6657184656</v>
      </c>
      <c r="O730" s="34"/>
    </row>
    <row r="731" spans="1:15" s="32" customFormat="1" x14ac:dyDescent="0.25">
      <c r="A731" s="36"/>
      <c r="B731" s="52" t="s">
        <v>132</v>
      </c>
      <c r="C731" s="36">
        <v>4</v>
      </c>
      <c r="D731" s="56">
        <v>30.114800000000002</v>
      </c>
      <c r="E731" s="84">
        <v>1484</v>
      </c>
      <c r="F731" s="187">
        <v>536940.69999999995</v>
      </c>
      <c r="G731" s="42">
        <v>100</v>
      </c>
      <c r="H731" s="51">
        <f t="shared" si="165"/>
        <v>536940.69999999995</v>
      </c>
      <c r="I731" s="51">
        <f t="shared" si="164"/>
        <v>0</v>
      </c>
      <c r="J731" s="51">
        <f t="shared" si="166"/>
        <v>361.8198787061994</v>
      </c>
      <c r="K731" s="51">
        <f t="shared" si="167"/>
        <v>628.11081324103611</v>
      </c>
      <c r="L731" s="51">
        <f t="shared" si="168"/>
        <v>1063992.940590417</v>
      </c>
      <c r="M731" s="51"/>
      <c r="N731" s="51">
        <f t="shared" si="161"/>
        <v>1063992.940590417</v>
      </c>
      <c r="O731" s="34"/>
    </row>
    <row r="732" spans="1:15" s="32" customFormat="1" x14ac:dyDescent="0.25">
      <c r="A732" s="36"/>
      <c r="B732" s="52" t="s">
        <v>819</v>
      </c>
      <c r="C732" s="36">
        <v>4</v>
      </c>
      <c r="D732" s="56">
        <v>35.5075</v>
      </c>
      <c r="E732" s="84">
        <v>2152</v>
      </c>
      <c r="F732" s="187">
        <v>794729.2</v>
      </c>
      <c r="G732" s="42">
        <v>100</v>
      </c>
      <c r="H732" s="51">
        <f t="shared" si="165"/>
        <v>794729.2</v>
      </c>
      <c r="I732" s="51">
        <f t="shared" si="164"/>
        <v>0</v>
      </c>
      <c r="J732" s="51">
        <f t="shared" si="166"/>
        <v>369.29795539033455</v>
      </c>
      <c r="K732" s="51">
        <f t="shared" si="167"/>
        <v>620.63273655690091</v>
      </c>
      <c r="L732" s="51">
        <f t="shared" si="168"/>
        <v>1164091.4092029687</v>
      </c>
      <c r="M732" s="51"/>
      <c r="N732" s="51">
        <f t="shared" si="161"/>
        <v>1164091.4092029687</v>
      </c>
      <c r="O732" s="34"/>
    </row>
    <row r="733" spans="1:15" s="32" customFormat="1" x14ac:dyDescent="0.25">
      <c r="A733" s="36"/>
      <c r="B733" s="52" t="s">
        <v>506</v>
      </c>
      <c r="C733" s="36">
        <v>4</v>
      </c>
      <c r="D733" s="56">
        <v>39.1021</v>
      </c>
      <c r="E733" s="84">
        <v>1437</v>
      </c>
      <c r="F733" s="187">
        <v>400364.3</v>
      </c>
      <c r="G733" s="42">
        <v>100</v>
      </c>
      <c r="H733" s="51">
        <f t="shared" si="165"/>
        <v>400364.3</v>
      </c>
      <c r="I733" s="51">
        <f t="shared" si="164"/>
        <v>0</v>
      </c>
      <c r="J733" s="51">
        <f t="shared" si="166"/>
        <v>278.61120389700767</v>
      </c>
      <c r="K733" s="51">
        <f t="shared" si="167"/>
        <v>711.31948805022785</v>
      </c>
      <c r="L733" s="51">
        <f t="shared" si="168"/>
        <v>1190994.2930101017</v>
      </c>
      <c r="M733" s="51"/>
      <c r="N733" s="51">
        <f t="shared" si="161"/>
        <v>1190994.2930101017</v>
      </c>
      <c r="O733" s="34"/>
    </row>
    <row r="734" spans="1:15" s="32" customFormat="1" x14ac:dyDescent="0.25">
      <c r="A734" s="36"/>
      <c r="B734" s="52" t="s">
        <v>507</v>
      </c>
      <c r="C734" s="36">
        <v>4</v>
      </c>
      <c r="D734" s="56">
        <v>10.784200000000002</v>
      </c>
      <c r="E734" s="84">
        <v>504</v>
      </c>
      <c r="F734" s="187">
        <v>92702</v>
      </c>
      <c r="G734" s="42">
        <v>100</v>
      </c>
      <c r="H734" s="51">
        <f t="shared" si="165"/>
        <v>92702</v>
      </c>
      <c r="I734" s="51">
        <f t="shared" si="164"/>
        <v>0</v>
      </c>
      <c r="J734" s="51">
        <f t="shared" si="166"/>
        <v>183.93253968253967</v>
      </c>
      <c r="K734" s="51">
        <f t="shared" si="167"/>
        <v>805.99815226469582</v>
      </c>
      <c r="L734" s="51">
        <f t="shared" si="168"/>
        <v>1075276.2637190099</v>
      </c>
      <c r="M734" s="51"/>
      <c r="N734" s="51">
        <f t="shared" si="161"/>
        <v>1075276.2637190099</v>
      </c>
      <c r="O734" s="34"/>
    </row>
    <row r="735" spans="1:15" s="32" customFormat="1" x14ac:dyDescent="0.25">
      <c r="A735" s="36"/>
      <c r="B735" s="52" t="s">
        <v>508</v>
      </c>
      <c r="C735" s="36">
        <v>4</v>
      </c>
      <c r="D735" s="56">
        <v>25.337800000000001</v>
      </c>
      <c r="E735" s="84">
        <v>1967</v>
      </c>
      <c r="F735" s="187">
        <v>546040.80000000005</v>
      </c>
      <c r="G735" s="42">
        <v>100</v>
      </c>
      <c r="H735" s="51">
        <f t="shared" si="165"/>
        <v>546040.80000000005</v>
      </c>
      <c r="I735" s="51">
        <f t="shared" si="164"/>
        <v>0</v>
      </c>
      <c r="J735" s="51">
        <f t="shared" si="166"/>
        <v>277.60081342145401</v>
      </c>
      <c r="K735" s="51">
        <f t="shared" si="167"/>
        <v>712.3298785257814</v>
      </c>
      <c r="L735" s="51">
        <f t="shared" si="168"/>
        <v>1211843.4156804155</v>
      </c>
      <c r="M735" s="51"/>
      <c r="N735" s="51">
        <f t="shared" si="161"/>
        <v>1211843.4156804155</v>
      </c>
      <c r="O735" s="34"/>
    </row>
    <row r="736" spans="1:15" s="32" customFormat="1" x14ac:dyDescent="0.25">
      <c r="A736" s="36"/>
      <c r="B736" s="52" t="s">
        <v>820</v>
      </c>
      <c r="C736" s="36">
        <v>4</v>
      </c>
      <c r="D736" s="56">
        <v>10.443499999999998</v>
      </c>
      <c r="E736" s="84">
        <v>818</v>
      </c>
      <c r="F736" s="187">
        <v>218817.1</v>
      </c>
      <c r="G736" s="42">
        <v>100</v>
      </c>
      <c r="H736" s="51">
        <f t="shared" si="165"/>
        <v>218817.1</v>
      </c>
      <c r="I736" s="51">
        <f t="shared" si="164"/>
        <v>0</v>
      </c>
      <c r="J736" s="51">
        <f t="shared" si="166"/>
        <v>267.50256723716382</v>
      </c>
      <c r="K736" s="51">
        <f t="shared" si="167"/>
        <v>722.42812471007164</v>
      </c>
      <c r="L736" s="51">
        <f t="shared" si="168"/>
        <v>1015511.9767772357</v>
      </c>
      <c r="M736" s="51"/>
      <c r="N736" s="51">
        <f t="shared" si="161"/>
        <v>1015511.9767772357</v>
      </c>
      <c r="O736" s="34"/>
    </row>
    <row r="737" spans="1:15" s="32" customFormat="1" x14ac:dyDescent="0.25">
      <c r="A737" s="36"/>
      <c r="B737" s="52" t="s">
        <v>509</v>
      </c>
      <c r="C737" s="36">
        <v>4</v>
      </c>
      <c r="D737" s="56">
        <v>12.3179</v>
      </c>
      <c r="E737" s="84">
        <v>626</v>
      </c>
      <c r="F737" s="187">
        <v>285920.5</v>
      </c>
      <c r="G737" s="42">
        <v>100</v>
      </c>
      <c r="H737" s="51">
        <f t="shared" si="165"/>
        <v>285920.5</v>
      </c>
      <c r="I737" s="51">
        <f t="shared" si="164"/>
        <v>0</v>
      </c>
      <c r="J737" s="51">
        <f t="shared" si="166"/>
        <v>456.74201277955274</v>
      </c>
      <c r="K737" s="51">
        <f t="shared" si="167"/>
        <v>533.18867916768272</v>
      </c>
      <c r="L737" s="51">
        <f t="shared" si="168"/>
        <v>769565.79819939751</v>
      </c>
      <c r="M737" s="51"/>
      <c r="N737" s="51">
        <f t="shared" si="161"/>
        <v>769565.79819939751</v>
      </c>
      <c r="O737" s="34"/>
    </row>
    <row r="738" spans="1:15" s="32" customFormat="1" x14ac:dyDescent="0.25">
      <c r="A738" s="36"/>
      <c r="B738" s="52" t="s">
        <v>510</v>
      </c>
      <c r="C738" s="36">
        <v>4</v>
      </c>
      <c r="D738" s="56">
        <v>13.093299999999999</v>
      </c>
      <c r="E738" s="84">
        <v>527</v>
      </c>
      <c r="F738" s="187">
        <v>57474</v>
      </c>
      <c r="G738" s="42">
        <v>100</v>
      </c>
      <c r="H738" s="51">
        <f t="shared" si="165"/>
        <v>57474</v>
      </c>
      <c r="I738" s="51">
        <f t="shared" si="164"/>
        <v>0</v>
      </c>
      <c r="J738" s="51">
        <f t="shared" si="166"/>
        <v>109.05882352941177</v>
      </c>
      <c r="K738" s="51">
        <f t="shared" si="167"/>
        <v>880.87186841782363</v>
      </c>
      <c r="L738" s="51">
        <f t="shared" si="168"/>
        <v>1176836.2263241755</v>
      </c>
      <c r="M738" s="51"/>
      <c r="N738" s="51">
        <f t="shared" si="161"/>
        <v>1176836.2263241755</v>
      </c>
      <c r="O738" s="34"/>
    </row>
    <row r="739" spans="1:15" s="32" customFormat="1" x14ac:dyDescent="0.25">
      <c r="A739" s="36"/>
      <c r="B739" s="52" t="s">
        <v>511</v>
      </c>
      <c r="C739" s="36">
        <v>4</v>
      </c>
      <c r="D739" s="56">
        <v>22.278000000000002</v>
      </c>
      <c r="E739" s="84">
        <v>1336</v>
      </c>
      <c r="F739" s="187">
        <v>314884.40000000002</v>
      </c>
      <c r="G739" s="42">
        <v>100</v>
      </c>
      <c r="H739" s="51">
        <f t="shared" si="165"/>
        <v>314884.40000000002</v>
      </c>
      <c r="I739" s="51">
        <f t="shared" si="164"/>
        <v>0</v>
      </c>
      <c r="J739" s="51">
        <f t="shared" si="166"/>
        <v>235.69191616766469</v>
      </c>
      <c r="K739" s="51">
        <f t="shared" si="167"/>
        <v>754.2387757795708</v>
      </c>
      <c r="L739" s="51">
        <f t="shared" si="168"/>
        <v>1166684.7842282779</v>
      </c>
      <c r="M739" s="51"/>
      <c r="N739" s="51">
        <f t="shared" si="161"/>
        <v>1166684.7842282779</v>
      </c>
      <c r="O739" s="34"/>
    </row>
    <row r="740" spans="1:15" s="32" customFormat="1" x14ac:dyDescent="0.25">
      <c r="A740" s="36"/>
      <c r="B740" s="52" t="s">
        <v>512</v>
      </c>
      <c r="C740" s="36">
        <v>4</v>
      </c>
      <c r="D740" s="56">
        <v>27.158000000000001</v>
      </c>
      <c r="E740" s="84">
        <v>1691</v>
      </c>
      <c r="F740" s="187">
        <v>347402.6</v>
      </c>
      <c r="G740" s="42">
        <v>100</v>
      </c>
      <c r="H740" s="51">
        <f t="shared" si="165"/>
        <v>347402.6</v>
      </c>
      <c r="I740" s="51">
        <f t="shared" si="164"/>
        <v>0</v>
      </c>
      <c r="J740" s="51">
        <f t="shared" si="166"/>
        <v>205.44210526315788</v>
      </c>
      <c r="K740" s="51">
        <f t="shared" si="167"/>
        <v>784.48858668407752</v>
      </c>
      <c r="L740" s="51">
        <f t="shared" si="168"/>
        <v>1268455.8316111618</v>
      </c>
      <c r="M740" s="51"/>
      <c r="N740" s="51">
        <f t="shared" si="161"/>
        <v>1268455.8316111618</v>
      </c>
      <c r="O740" s="34"/>
    </row>
    <row r="741" spans="1:15" s="32" customFormat="1" x14ac:dyDescent="0.25">
      <c r="A741" s="36"/>
      <c r="B741" s="52" t="s">
        <v>513</v>
      </c>
      <c r="C741" s="36">
        <v>4</v>
      </c>
      <c r="D741" s="56">
        <v>12.5047</v>
      </c>
      <c r="E741" s="84">
        <v>558</v>
      </c>
      <c r="F741" s="187">
        <v>201953</v>
      </c>
      <c r="G741" s="42">
        <v>100</v>
      </c>
      <c r="H741" s="51">
        <f t="shared" si="165"/>
        <v>201953</v>
      </c>
      <c r="I741" s="51">
        <f t="shared" si="164"/>
        <v>0</v>
      </c>
      <c r="J741" s="51">
        <f t="shared" si="166"/>
        <v>361.92293906810033</v>
      </c>
      <c r="K741" s="51">
        <f t="shared" si="167"/>
        <v>628.00775287913507</v>
      </c>
      <c r="L741" s="51">
        <f t="shared" si="168"/>
        <v>875076.10234086437</v>
      </c>
      <c r="M741" s="51"/>
      <c r="N741" s="51">
        <f t="shared" si="161"/>
        <v>875076.10234086437</v>
      </c>
      <c r="O741" s="34"/>
    </row>
    <row r="742" spans="1:15" s="32" customFormat="1" x14ac:dyDescent="0.25">
      <c r="A742" s="36"/>
      <c r="B742" s="52" t="s">
        <v>514</v>
      </c>
      <c r="C742" s="36">
        <v>4</v>
      </c>
      <c r="D742" s="56">
        <v>20.348699999999997</v>
      </c>
      <c r="E742" s="84">
        <v>1069</v>
      </c>
      <c r="F742" s="187">
        <v>619042.80000000005</v>
      </c>
      <c r="G742" s="42">
        <v>100</v>
      </c>
      <c r="H742" s="51">
        <f t="shared" si="165"/>
        <v>619042.80000000005</v>
      </c>
      <c r="I742" s="51">
        <f t="shared" si="164"/>
        <v>0</v>
      </c>
      <c r="J742" s="51">
        <f t="shared" si="166"/>
        <v>579.08587464920492</v>
      </c>
      <c r="K742" s="51">
        <f t="shared" si="167"/>
        <v>410.84481729803053</v>
      </c>
      <c r="L742" s="51">
        <f t="shared" si="168"/>
        <v>711478.54451120796</v>
      </c>
      <c r="M742" s="51"/>
      <c r="N742" s="51">
        <f t="shared" si="161"/>
        <v>711478.54451120796</v>
      </c>
      <c r="O742" s="34"/>
    </row>
    <row r="743" spans="1:15" s="32" customFormat="1" x14ac:dyDescent="0.25">
      <c r="A743" s="36"/>
      <c r="B743" s="52" t="s">
        <v>501</v>
      </c>
      <c r="C743" s="36">
        <v>3</v>
      </c>
      <c r="D743" s="56">
        <v>33.518300000000004</v>
      </c>
      <c r="E743" s="84">
        <v>13821</v>
      </c>
      <c r="F743" s="187">
        <v>28211059.399999999</v>
      </c>
      <c r="G743" s="42">
        <v>50</v>
      </c>
      <c r="H743" s="51">
        <f t="shared" si="165"/>
        <v>14105529.699999999</v>
      </c>
      <c r="I743" s="51">
        <f t="shared" si="164"/>
        <v>14105529.699999999</v>
      </c>
      <c r="J743" s="51">
        <f t="shared" si="166"/>
        <v>2041.1735330294478</v>
      </c>
      <c r="K743" s="51">
        <f t="shared" si="167"/>
        <v>-1051.2428410822122</v>
      </c>
      <c r="L743" s="51">
        <f t="shared" si="168"/>
        <v>1967417.4299550285</v>
      </c>
      <c r="M743" s="51"/>
      <c r="N743" s="51">
        <f t="shared" si="161"/>
        <v>1967417.4299550285</v>
      </c>
      <c r="O743" s="34"/>
    </row>
    <row r="744" spans="1:15" s="32" customFormat="1" x14ac:dyDescent="0.25">
      <c r="A744" s="36"/>
      <c r="B744" s="52" t="s">
        <v>515</v>
      </c>
      <c r="C744" s="36">
        <v>4</v>
      </c>
      <c r="D744" s="56">
        <v>46.443300000000001</v>
      </c>
      <c r="E744" s="84">
        <v>1378</v>
      </c>
      <c r="F744" s="187">
        <v>324539</v>
      </c>
      <c r="G744" s="42">
        <v>100</v>
      </c>
      <c r="H744" s="51">
        <f t="shared" si="165"/>
        <v>324539</v>
      </c>
      <c r="I744" s="51">
        <f t="shared" si="164"/>
        <v>0</v>
      </c>
      <c r="J744" s="51">
        <f t="shared" si="166"/>
        <v>235.5145137880987</v>
      </c>
      <c r="K744" s="51">
        <f t="shared" si="167"/>
        <v>754.41617815913673</v>
      </c>
      <c r="L744" s="51">
        <f t="shared" si="168"/>
        <v>1262113.0733636641</v>
      </c>
      <c r="M744" s="51"/>
      <c r="N744" s="51">
        <f t="shared" si="161"/>
        <v>1262113.0733636641</v>
      </c>
      <c r="O744" s="34"/>
    </row>
    <row r="745" spans="1:15" s="32" customFormat="1" x14ac:dyDescent="0.25">
      <c r="A745" s="36"/>
      <c r="B745" s="52" t="s">
        <v>821</v>
      </c>
      <c r="C745" s="36">
        <v>4</v>
      </c>
      <c r="D745" s="56">
        <v>30.5336</v>
      </c>
      <c r="E745" s="84">
        <v>1986</v>
      </c>
      <c r="F745" s="187">
        <v>357107.6</v>
      </c>
      <c r="G745" s="42">
        <v>100</v>
      </c>
      <c r="H745" s="51">
        <f t="shared" si="165"/>
        <v>357107.6</v>
      </c>
      <c r="I745" s="51">
        <f t="shared" si="164"/>
        <v>0</v>
      </c>
      <c r="J745" s="51">
        <f t="shared" si="166"/>
        <v>179.81248741188318</v>
      </c>
      <c r="K745" s="51">
        <f t="shared" si="167"/>
        <v>810.11820453535233</v>
      </c>
      <c r="L745" s="51">
        <f t="shared" si="168"/>
        <v>1351097.3538938933</v>
      </c>
      <c r="M745" s="51"/>
      <c r="N745" s="51">
        <f t="shared" si="161"/>
        <v>1351097.3538938933</v>
      </c>
      <c r="O745" s="34"/>
    </row>
    <row r="746" spans="1:15" s="32" customFormat="1" x14ac:dyDescent="0.25">
      <c r="A746" s="36"/>
      <c r="B746" s="52" t="s">
        <v>516</v>
      </c>
      <c r="C746" s="36">
        <v>4</v>
      </c>
      <c r="D746" s="56">
        <v>32.883499999999998</v>
      </c>
      <c r="E746" s="84">
        <v>1609</v>
      </c>
      <c r="F746" s="187">
        <v>425799.1</v>
      </c>
      <c r="G746" s="42">
        <v>100</v>
      </c>
      <c r="H746" s="51">
        <f t="shared" si="165"/>
        <v>425799.1</v>
      </c>
      <c r="I746" s="51">
        <f t="shared" si="164"/>
        <v>0</v>
      </c>
      <c r="J746" s="51">
        <f t="shared" si="166"/>
        <v>264.6358607830951</v>
      </c>
      <c r="K746" s="51">
        <f t="shared" si="167"/>
        <v>725.29483116414031</v>
      </c>
      <c r="L746" s="51">
        <f t="shared" si="168"/>
        <v>1207656.2082310314</v>
      </c>
      <c r="M746" s="51"/>
      <c r="N746" s="51">
        <f t="shared" si="161"/>
        <v>1207656.2082310314</v>
      </c>
      <c r="O746" s="34"/>
    </row>
    <row r="747" spans="1:15" s="32" customFormat="1" x14ac:dyDescent="0.25">
      <c r="A747" s="36"/>
      <c r="B747" s="52" t="s">
        <v>822</v>
      </c>
      <c r="C747" s="36">
        <v>4</v>
      </c>
      <c r="D747" s="56">
        <v>39.14</v>
      </c>
      <c r="E747" s="84">
        <v>2699</v>
      </c>
      <c r="F747" s="187">
        <v>559224.5</v>
      </c>
      <c r="G747" s="42">
        <v>100</v>
      </c>
      <c r="H747" s="51">
        <f t="shared" si="165"/>
        <v>559224.5</v>
      </c>
      <c r="I747" s="51">
        <f t="shared" si="164"/>
        <v>0</v>
      </c>
      <c r="J747" s="51">
        <f t="shared" si="166"/>
        <v>207.19692478695814</v>
      </c>
      <c r="K747" s="51">
        <f t="shared" si="167"/>
        <v>782.73376716027735</v>
      </c>
      <c r="L747" s="51">
        <f t="shared" si="168"/>
        <v>1445205.257444923</v>
      </c>
      <c r="M747" s="51"/>
      <c r="N747" s="51">
        <f t="shared" si="161"/>
        <v>1445205.257444923</v>
      </c>
      <c r="O747" s="34"/>
    </row>
    <row r="748" spans="1:15" s="32" customFormat="1" x14ac:dyDescent="0.25">
      <c r="A748" s="36"/>
      <c r="B748" s="52" t="s">
        <v>517</v>
      </c>
      <c r="C748" s="36">
        <v>4</v>
      </c>
      <c r="D748" s="56">
        <v>12.936300000000001</v>
      </c>
      <c r="E748" s="84">
        <v>745</v>
      </c>
      <c r="F748" s="187">
        <v>679239.3</v>
      </c>
      <c r="G748" s="42">
        <v>100</v>
      </c>
      <c r="H748" s="51">
        <f t="shared" si="165"/>
        <v>679239.3</v>
      </c>
      <c r="I748" s="51">
        <f t="shared" si="164"/>
        <v>0</v>
      </c>
      <c r="J748" s="51">
        <f t="shared" si="166"/>
        <v>911.73060402684575</v>
      </c>
      <c r="K748" s="51">
        <f t="shared" si="167"/>
        <v>78.200087920389706</v>
      </c>
      <c r="L748" s="51">
        <f t="shared" si="168"/>
        <v>241248.28564466123</v>
      </c>
      <c r="M748" s="51"/>
      <c r="N748" s="51">
        <f t="shared" si="161"/>
        <v>241248.28564466123</v>
      </c>
      <c r="O748" s="34"/>
    </row>
    <row r="749" spans="1:15" s="32" customFormat="1" x14ac:dyDescent="0.25">
      <c r="A749" s="36"/>
      <c r="B749" s="4"/>
      <c r="C749" s="4"/>
      <c r="D749" s="56">
        <v>0</v>
      </c>
      <c r="E749" s="86"/>
      <c r="F749" s="43"/>
      <c r="G749" s="42"/>
      <c r="H749" s="43"/>
      <c r="I749" s="33"/>
      <c r="J749" s="33"/>
      <c r="K749" s="51"/>
      <c r="L749" s="51"/>
      <c r="M749" s="51"/>
      <c r="N749" s="51"/>
      <c r="O749" s="34"/>
    </row>
    <row r="750" spans="1:15" s="32" customFormat="1" x14ac:dyDescent="0.25">
      <c r="A750" s="31" t="s">
        <v>518</v>
      </c>
      <c r="B750" s="44" t="s">
        <v>2</v>
      </c>
      <c r="C750" s="45"/>
      <c r="D750" s="3">
        <v>936.02920000000017</v>
      </c>
      <c r="E750" s="87">
        <f>E751</f>
        <v>60956</v>
      </c>
      <c r="F750" s="38">
        <f t="shared" ref="F750" si="169">F752</f>
        <v>0</v>
      </c>
      <c r="G750" s="38"/>
      <c r="H750" s="38">
        <f>H752</f>
        <v>5322035.0999999996</v>
      </c>
      <c r="I750" s="38">
        <f>I752</f>
        <v>-5322035.0999999996</v>
      </c>
      <c r="J750" s="38"/>
      <c r="K750" s="51"/>
      <c r="L750" s="51"/>
      <c r="M750" s="47">
        <f>M752</f>
        <v>38445880.542588919</v>
      </c>
      <c r="N750" s="38">
        <f t="shared" si="161"/>
        <v>38445880.542588919</v>
      </c>
      <c r="O750" s="34"/>
    </row>
    <row r="751" spans="1:15" s="32" customFormat="1" x14ac:dyDescent="0.25">
      <c r="A751" s="31" t="s">
        <v>518</v>
      </c>
      <c r="B751" s="44" t="s">
        <v>3</v>
      </c>
      <c r="C751" s="45"/>
      <c r="D751" s="3">
        <v>936.02920000000017</v>
      </c>
      <c r="E751" s="87">
        <f>SUM(E753:E780)</f>
        <v>60956</v>
      </c>
      <c r="F751" s="38">
        <f t="shared" ref="F751" si="170">SUM(F753:F780)</f>
        <v>43852909.199999996</v>
      </c>
      <c r="G751" s="38"/>
      <c r="H751" s="38">
        <f>SUM(H753:H780)</f>
        <v>33208839</v>
      </c>
      <c r="I751" s="38">
        <f>SUM(I753:I780)</f>
        <v>10644070.199999999</v>
      </c>
      <c r="J751" s="38"/>
      <c r="K751" s="51"/>
      <c r="L751" s="38">
        <f>SUM(L753:L780)</f>
        <v>30085105.146001253</v>
      </c>
      <c r="M751" s="51"/>
      <c r="N751" s="38">
        <f t="shared" si="161"/>
        <v>30085105.146001253</v>
      </c>
      <c r="O751" s="34"/>
    </row>
    <row r="752" spans="1:15" s="32" customFormat="1" x14ac:dyDescent="0.25">
      <c r="A752" s="36"/>
      <c r="B752" s="52" t="s">
        <v>26</v>
      </c>
      <c r="C752" s="36">
        <v>2</v>
      </c>
      <c r="D752" s="56">
        <v>0</v>
      </c>
      <c r="E752" s="90"/>
      <c r="F752" s="51"/>
      <c r="G752" s="42">
        <v>25</v>
      </c>
      <c r="H752" s="51">
        <f>F773*G752/100</f>
        <v>5322035.0999999996</v>
      </c>
      <c r="I752" s="51">
        <f t="shared" ref="I752:I780" si="171">F752-H752</f>
        <v>-5322035.0999999996</v>
      </c>
      <c r="J752" s="51"/>
      <c r="K752" s="51"/>
      <c r="L752" s="51"/>
      <c r="M752" s="51">
        <f>($L$7*$L$8*E750/$L$10)+($L$7*$L$9*D750/$L$11)</f>
        <v>38445880.542588919</v>
      </c>
      <c r="N752" s="51">
        <f t="shared" si="161"/>
        <v>38445880.542588919</v>
      </c>
      <c r="O752" s="34"/>
    </row>
    <row r="753" spans="1:15" s="32" customFormat="1" x14ac:dyDescent="0.25">
      <c r="A753" s="36"/>
      <c r="B753" s="52" t="s">
        <v>519</v>
      </c>
      <c r="C753" s="36">
        <v>4</v>
      </c>
      <c r="D753" s="56">
        <v>24.559899999999999</v>
      </c>
      <c r="E753" s="84">
        <v>811</v>
      </c>
      <c r="F753" s="188">
        <v>874247.5</v>
      </c>
      <c r="G753" s="42">
        <v>100</v>
      </c>
      <c r="H753" s="51">
        <f t="shared" ref="H753:H780" si="172">F753*G753/100</f>
        <v>874247.5</v>
      </c>
      <c r="I753" s="51">
        <f t="shared" si="171"/>
        <v>0</v>
      </c>
      <c r="J753" s="51">
        <f t="shared" si="166"/>
        <v>1077.9870530209619</v>
      </c>
      <c r="K753" s="51">
        <f t="shared" ref="K753:K780" si="173">$J$11*$J$19-J753</f>
        <v>-88.056361073726407</v>
      </c>
      <c r="L753" s="51">
        <f t="shared" ref="L753:L780" si="174">IF(K753&gt;0,$J$7*$J$8*(K753/$K$19),0)+$J$7*$J$9*(E753/$E$19)+$J$7*$J$10*(D753/$D$19)</f>
        <v>199229.60593453413</v>
      </c>
      <c r="M753" s="51"/>
      <c r="N753" s="51">
        <f t="shared" si="161"/>
        <v>199229.60593453413</v>
      </c>
      <c r="O753" s="34"/>
    </row>
    <row r="754" spans="1:15" s="32" customFormat="1" x14ac:dyDescent="0.25">
      <c r="A754" s="36"/>
      <c r="B754" s="52" t="s">
        <v>520</v>
      </c>
      <c r="C754" s="36">
        <v>4</v>
      </c>
      <c r="D754" s="56">
        <v>24.404599999999999</v>
      </c>
      <c r="E754" s="84">
        <v>1699</v>
      </c>
      <c r="F754" s="188">
        <v>354284.3</v>
      </c>
      <c r="G754" s="42">
        <v>100</v>
      </c>
      <c r="H754" s="51">
        <f t="shared" si="172"/>
        <v>354284.3</v>
      </c>
      <c r="I754" s="51">
        <f t="shared" si="171"/>
        <v>0</v>
      </c>
      <c r="J754" s="51">
        <f t="shared" si="166"/>
        <v>208.52519128899351</v>
      </c>
      <c r="K754" s="51">
        <f t="shared" si="173"/>
        <v>781.40550065824198</v>
      </c>
      <c r="L754" s="51">
        <f t="shared" si="174"/>
        <v>1255608.9645589958</v>
      </c>
      <c r="M754" s="51"/>
      <c r="N754" s="51">
        <f t="shared" si="161"/>
        <v>1255608.9645589958</v>
      </c>
      <c r="O754" s="34"/>
    </row>
    <row r="755" spans="1:15" s="32" customFormat="1" x14ac:dyDescent="0.25">
      <c r="A755" s="36"/>
      <c r="B755" s="52" t="s">
        <v>823</v>
      </c>
      <c r="C755" s="36">
        <v>4</v>
      </c>
      <c r="D755" s="56">
        <v>26.257899999999999</v>
      </c>
      <c r="E755" s="84">
        <v>1585</v>
      </c>
      <c r="F755" s="188">
        <v>416257.9</v>
      </c>
      <c r="G755" s="42">
        <v>100</v>
      </c>
      <c r="H755" s="51">
        <f t="shared" si="172"/>
        <v>416257.9</v>
      </c>
      <c r="I755" s="51">
        <f t="shared" si="171"/>
        <v>0</v>
      </c>
      <c r="J755" s="51">
        <f t="shared" si="166"/>
        <v>262.6232807570978</v>
      </c>
      <c r="K755" s="51">
        <f t="shared" si="173"/>
        <v>727.3074111901376</v>
      </c>
      <c r="L755" s="51">
        <f t="shared" si="174"/>
        <v>1182302.6573133112</v>
      </c>
      <c r="M755" s="51"/>
      <c r="N755" s="51">
        <f t="shared" si="161"/>
        <v>1182302.6573133112</v>
      </c>
      <c r="O755" s="34"/>
    </row>
    <row r="756" spans="1:15" s="32" customFormat="1" x14ac:dyDescent="0.25">
      <c r="A756" s="36"/>
      <c r="B756" s="52" t="s">
        <v>521</v>
      </c>
      <c r="C756" s="36">
        <v>4</v>
      </c>
      <c r="D756" s="56">
        <v>28.290900000000004</v>
      </c>
      <c r="E756" s="84">
        <v>1275</v>
      </c>
      <c r="F756" s="188">
        <v>327929.5</v>
      </c>
      <c r="G756" s="42">
        <v>100</v>
      </c>
      <c r="H756" s="51">
        <f t="shared" si="172"/>
        <v>327929.5</v>
      </c>
      <c r="I756" s="51">
        <f t="shared" si="171"/>
        <v>0</v>
      </c>
      <c r="J756" s="51">
        <f t="shared" si="166"/>
        <v>257.19960784313724</v>
      </c>
      <c r="K756" s="51">
        <f t="shared" si="173"/>
        <v>732.73108410409827</v>
      </c>
      <c r="L756" s="51">
        <f t="shared" si="174"/>
        <v>1155015.6188896378</v>
      </c>
      <c r="M756" s="51"/>
      <c r="N756" s="51">
        <f t="shared" si="161"/>
        <v>1155015.6188896378</v>
      </c>
      <c r="O756" s="34"/>
    </row>
    <row r="757" spans="1:15" s="32" customFormat="1" x14ac:dyDescent="0.25">
      <c r="A757" s="36"/>
      <c r="B757" s="52" t="s">
        <v>824</v>
      </c>
      <c r="C757" s="36">
        <v>4</v>
      </c>
      <c r="D757" s="56">
        <v>58.626199999999997</v>
      </c>
      <c r="E757" s="84">
        <v>5452</v>
      </c>
      <c r="F757" s="188">
        <v>3275072.4</v>
      </c>
      <c r="G757" s="42">
        <v>100</v>
      </c>
      <c r="H757" s="51">
        <f t="shared" si="172"/>
        <v>3275072.4</v>
      </c>
      <c r="I757" s="51">
        <f t="shared" si="171"/>
        <v>0</v>
      </c>
      <c r="J757" s="51">
        <f t="shared" si="166"/>
        <v>600.71027146001461</v>
      </c>
      <c r="K757" s="51">
        <f t="shared" si="173"/>
        <v>389.22042048722085</v>
      </c>
      <c r="L757" s="51">
        <f t="shared" si="174"/>
        <v>1411954.5713580598</v>
      </c>
      <c r="M757" s="51"/>
      <c r="N757" s="51">
        <f t="shared" si="161"/>
        <v>1411954.5713580598</v>
      </c>
      <c r="O757" s="34"/>
    </row>
    <row r="758" spans="1:15" s="32" customFormat="1" x14ac:dyDescent="0.25">
      <c r="A758" s="36"/>
      <c r="B758" s="52" t="s">
        <v>398</v>
      </c>
      <c r="C758" s="36">
        <v>4</v>
      </c>
      <c r="D758" s="56">
        <v>75.002099999999999</v>
      </c>
      <c r="E758" s="84">
        <v>3642</v>
      </c>
      <c r="F758" s="188">
        <v>3659984.3</v>
      </c>
      <c r="G758" s="42">
        <v>100</v>
      </c>
      <c r="H758" s="51">
        <f t="shared" si="172"/>
        <v>3659984.3</v>
      </c>
      <c r="I758" s="51">
        <f t="shared" si="171"/>
        <v>0</v>
      </c>
      <c r="J758" s="51">
        <f t="shared" si="166"/>
        <v>1004.9380285557386</v>
      </c>
      <c r="K758" s="51">
        <f t="shared" si="173"/>
        <v>-15.007336608503124</v>
      </c>
      <c r="L758" s="51">
        <f t="shared" si="174"/>
        <v>763820.66126316227</v>
      </c>
      <c r="M758" s="51"/>
      <c r="N758" s="51">
        <f t="shared" si="161"/>
        <v>763820.66126316227</v>
      </c>
      <c r="O758" s="34"/>
    </row>
    <row r="759" spans="1:15" s="32" customFormat="1" x14ac:dyDescent="0.25">
      <c r="A759" s="36"/>
      <c r="B759" s="52" t="s">
        <v>522</v>
      </c>
      <c r="C759" s="36">
        <v>4</v>
      </c>
      <c r="D759" s="56">
        <v>13.497699999999998</v>
      </c>
      <c r="E759" s="84">
        <v>828</v>
      </c>
      <c r="F759" s="188">
        <v>182568.2</v>
      </c>
      <c r="G759" s="42">
        <v>100</v>
      </c>
      <c r="H759" s="51">
        <f t="shared" si="172"/>
        <v>182568.2</v>
      </c>
      <c r="I759" s="51">
        <f t="shared" si="171"/>
        <v>0</v>
      </c>
      <c r="J759" s="51">
        <f t="shared" si="166"/>
        <v>220.49299516908215</v>
      </c>
      <c r="K759" s="51">
        <f t="shared" si="173"/>
        <v>769.43769677815328</v>
      </c>
      <c r="L759" s="51">
        <f t="shared" si="174"/>
        <v>1084634.2055291084</v>
      </c>
      <c r="M759" s="51"/>
      <c r="N759" s="51">
        <f t="shared" si="161"/>
        <v>1084634.2055291084</v>
      </c>
      <c r="O759" s="34"/>
    </row>
    <row r="760" spans="1:15" s="32" customFormat="1" x14ac:dyDescent="0.25">
      <c r="A760" s="36"/>
      <c r="B760" s="52" t="s">
        <v>523</v>
      </c>
      <c r="C760" s="36">
        <v>4</v>
      </c>
      <c r="D760" s="56">
        <v>33.961999999999996</v>
      </c>
      <c r="E760" s="84">
        <v>1501</v>
      </c>
      <c r="F760" s="188">
        <v>519975.8</v>
      </c>
      <c r="G760" s="42">
        <v>100</v>
      </c>
      <c r="H760" s="51">
        <f t="shared" si="172"/>
        <v>519975.8</v>
      </c>
      <c r="I760" s="51">
        <f t="shared" si="171"/>
        <v>0</v>
      </c>
      <c r="J760" s="51">
        <f t="shared" si="166"/>
        <v>346.41958694203862</v>
      </c>
      <c r="K760" s="51">
        <f t="shared" si="173"/>
        <v>643.5111050051969</v>
      </c>
      <c r="L760" s="51">
        <f t="shared" si="174"/>
        <v>1099023.9662186205</v>
      </c>
      <c r="M760" s="51"/>
      <c r="N760" s="51">
        <f t="shared" si="161"/>
        <v>1099023.9662186205</v>
      </c>
      <c r="O760" s="34"/>
    </row>
    <row r="761" spans="1:15" s="32" customFormat="1" x14ac:dyDescent="0.25">
      <c r="A761" s="36"/>
      <c r="B761" s="52" t="s">
        <v>524</v>
      </c>
      <c r="C761" s="36">
        <v>4</v>
      </c>
      <c r="D761" s="56">
        <v>19.2516</v>
      </c>
      <c r="E761" s="84">
        <v>1031</v>
      </c>
      <c r="F761" s="188">
        <v>273909</v>
      </c>
      <c r="G761" s="42">
        <v>100</v>
      </c>
      <c r="H761" s="51">
        <f t="shared" si="172"/>
        <v>273909</v>
      </c>
      <c r="I761" s="51">
        <f t="shared" si="171"/>
        <v>0</v>
      </c>
      <c r="J761" s="51">
        <f t="shared" si="166"/>
        <v>265.67313288069835</v>
      </c>
      <c r="K761" s="51">
        <f t="shared" si="173"/>
        <v>724.25755906653717</v>
      </c>
      <c r="L761" s="51">
        <f t="shared" si="174"/>
        <v>1078778.0240421649</v>
      </c>
      <c r="M761" s="51"/>
      <c r="N761" s="51">
        <f t="shared" si="161"/>
        <v>1078778.0240421649</v>
      </c>
      <c r="O761" s="34"/>
    </row>
    <row r="762" spans="1:15" s="32" customFormat="1" x14ac:dyDescent="0.25">
      <c r="A762" s="36"/>
      <c r="B762" s="52" t="s">
        <v>297</v>
      </c>
      <c r="C762" s="36">
        <v>4</v>
      </c>
      <c r="D762" s="56">
        <v>32.711999999999996</v>
      </c>
      <c r="E762" s="84">
        <v>2080</v>
      </c>
      <c r="F762" s="188">
        <v>890758.7</v>
      </c>
      <c r="G762" s="42">
        <v>100</v>
      </c>
      <c r="H762" s="51">
        <f t="shared" si="172"/>
        <v>890758.7</v>
      </c>
      <c r="I762" s="51">
        <f t="shared" si="171"/>
        <v>0</v>
      </c>
      <c r="J762" s="51">
        <f t="shared" si="166"/>
        <v>428.24937499999999</v>
      </c>
      <c r="K762" s="51">
        <f t="shared" si="173"/>
        <v>561.68131694723547</v>
      </c>
      <c r="L762" s="51">
        <f t="shared" si="174"/>
        <v>1073317.2639846604</v>
      </c>
      <c r="M762" s="51"/>
      <c r="N762" s="51">
        <f t="shared" si="161"/>
        <v>1073317.2639846604</v>
      </c>
      <c r="O762" s="34"/>
    </row>
    <row r="763" spans="1:15" s="32" customFormat="1" x14ac:dyDescent="0.25">
      <c r="A763" s="36"/>
      <c r="B763" s="52" t="s">
        <v>132</v>
      </c>
      <c r="C763" s="36">
        <v>4</v>
      </c>
      <c r="D763" s="56">
        <v>16.431900000000002</v>
      </c>
      <c r="E763" s="84">
        <v>756</v>
      </c>
      <c r="F763" s="188">
        <v>284697.90000000002</v>
      </c>
      <c r="G763" s="42">
        <v>100</v>
      </c>
      <c r="H763" s="51">
        <f t="shared" si="172"/>
        <v>284697.90000000002</v>
      </c>
      <c r="I763" s="51">
        <f t="shared" si="171"/>
        <v>0</v>
      </c>
      <c r="J763" s="51">
        <f t="shared" si="166"/>
        <v>376.58452380952383</v>
      </c>
      <c r="K763" s="51">
        <f t="shared" si="173"/>
        <v>613.34616813771163</v>
      </c>
      <c r="L763" s="51">
        <f t="shared" si="174"/>
        <v>898434.42202465551</v>
      </c>
      <c r="M763" s="51"/>
      <c r="N763" s="51">
        <f t="shared" si="161"/>
        <v>898434.42202465551</v>
      </c>
      <c r="O763" s="34"/>
    </row>
    <row r="764" spans="1:15" s="32" customFormat="1" x14ac:dyDescent="0.25">
      <c r="A764" s="36"/>
      <c r="B764" s="52" t="s">
        <v>525</v>
      </c>
      <c r="C764" s="36">
        <v>4</v>
      </c>
      <c r="D764" s="56">
        <v>39.871500000000005</v>
      </c>
      <c r="E764" s="84">
        <v>1043</v>
      </c>
      <c r="F764" s="188">
        <v>513976.3</v>
      </c>
      <c r="G764" s="42">
        <v>100</v>
      </c>
      <c r="H764" s="51">
        <f t="shared" si="172"/>
        <v>513976.3</v>
      </c>
      <c r="I764" s="51">
        <f t="shared" si="171"/>
        <v>0</v>
      </c>
      <c r="J764" s="51">
        <f t="shared" si="166"/>
        <v>492.78648130393094</v>
      </c>
      <c r="K764" s="51">
        <f t="shared" si="173"/>
        <v>497.14421064330452</v>
      </c>
      <c r="L764" s="51">
        <f t="shared" si="174"/>
        <v>884062.29248027457</v>
      </c>
      <c r="M764" s="51"/>
      <c r="N764" s="51">
        <f t="shared" si="161"/>
        <v>884062.29248027457</v>
      </c>
      <c r="O764" s="34"/>
    </row>
    <row r="765" spans="1:15" s="32" customFormat="1" x14ac:dyDescent="0.25">
      <c r="A765" s="36"/>
      <c r="B765" s="52" t="s">
        <v>70</v>
      </c>
      <c r="C765" s="36">
        <v>4</v>
      </c>
      <c r="D765" s="56">
        <v>61.625299999999996</v>
      </c>
      <c r="E765" s="84">
        <v>4107</v>
      </c>
      <c r="F765" s="188">
        <v>1133334.2</v>
      </c>
      <c r="G765" s="42">
        <v>100</v>
      </c>
      <c r="H765" s="51">
        <f t="shared" si="172"/>
        <v>1133334.2</v>
      </c>
      <c r="I765" s="51">
        <f t="shared" si="171"/>
        <v>0</v>
      </c>
      <c r="J765" s="51">
        <f t="shared" si="166"/>
        <v>275.95183832481126</v>
      </c>
      <c r="K765" s="51">
        <f t="shared" si="173"/>
        <v>713.97885362242414</v>
      </c>
      <c r="L765" s="51">
        <f t="shared" si="174"/>
        <v>1633774.6834413693</v>
      </c>
      <c r="M765" s="51"/>
      <c r="N765" s="51">
        <f t="shared" si="161"/>
        <v>1633774.6834413693</v>
      </c>
      <c r="O765" s="34"/>
    </row>
    <row r="766" spans="1:15" s="32" customFormat="1" x14ac:dyDescent="0.25">
      <c r="A766" s="36"/>
      <c r="B766" s="52" t="s">
        <v>526</v>
      </c>
      <c r="C766" s="36">
        <v>4</v>
      </c>
      <c r="D766" s="56">
        <v>43.096600000000002</v>
      </c>
      <c r="E766" s="84">
        <v>2952</v>
      </c>
      <c r="F766" s="188">
        <v>935364</v>
      </c>
      <c r="G766" s="42">
        <v>100</v>
      </c>
      <c r="H766" s="51">
        <f t="shared" si="172"/>
        <v>935364</v>
      </c>
      <c r="I766" s="51">
        <f t="shared" si="171"/>
        <v>0</v>
      </c>
      <c r="J766" s="51">
        <f t="shared" si="166"/>
        <v>316.85772357723579</v>
      </c>
      <c r="K766" s="51">
        <f t="shared" si="173"/>
        <v>673.07296836999967</v>
      </c>
      <c r="L766" s="51">
        <f t="shared" si="174"/>
        <v>1361905.0289044019</v>
      </c>
      <c r="M766" s="51"/>
      <c r="N766" s="51">
        <f t="shared" si="161"/>
        <v>1361905.0289044019</v>
      </c>
      <c r="O766" s="34"/>
    </row>
    <row r="767" spans="1:15" s="32" customFormat="1" x14ac:dyDescent="0.25">
      <c r="A767" s="36"/>
      <c r="B767" s="52" t="s">
        <v>527</v>
      </c>
      <c r="C767" s="36">
        <v>4</v>
      </c>
      <c r="D767" s="56">
        <v>19.396799999999999</v>
      </c>
      <c r="E767" s="84">
        <v>986</v>
      </c>
      <c r="F767" s="188">
        <v>296873.3</v>
      </c>
      <c r="G767" s="42">
        <v>100</v>
      </c>
      <c r="H767" s="51">
        <f t="shared" si="172"/>
        <v>296873.3</v>
      </c>
      <c r="I767" s="51">
        <f t="shared" si="171"/>
        <v>0</v>
      </c>
      <c r="J767" s="51">
        <f t="shared" si="166"/>
        <v>301.08853955375253</v>
      </c>
      <c r="K767" s="51">
        <f t="shared" si="173"/>
        <v>688.84215239348293</v>
      </c>
      <c r="L767" s="51">
        <f t="shared" si="174"/>
        <v>1030778.5135242527</v>
      </c>
      <c r="M767" s="51"/>
      <c r="N767" s="51">
        <f t="shared" si="161"/>
        <v>1030778.5135242527</v>
      </c>
      <c r="O767" s="34"/>
    </row>
    <row r="768" spans="1:15" s="32" customFormat="1" x14ac:dyDescent="0.25">
      <c r="A768" s="36"/>
      <c r="B768" s="52" t="s">
        <v>528</v>
      </c>
      <c r="C768" s="36">
        <v>4</v>
      </c>
      <c r="D768" s="56">
        <v>14.632000000000001</v>
      </c>
      <c r="E768" s="84">
        <v>577</v>
      </c>
      <c r="F768" s="188">
        <v>254751</v>
      </c>
      <c r="G768" s="42">
        <v>100</v>
      </c>
      <c r="H768" s="51">
        <f t="shared" si="172"/>
        <v>254751</v>
      </c>
      <c r="I768" s="51">
        <f t="shared" si="171"/>
        <v>0</v>
      </c>
      <c r="J768" s="51">
        <f t="shared" si="166"/>
        <v>441.50953206239166</v>
      </c>
      <c r="K768" s="51">
        <f t="shared" si="173"/>
        <v>548.42115988484375</v>
      </c>
      <c r="L768" s="51">
        <f t="shared" si="174"/>
        <v>789908.42108969134</v>
      </c>
      <c r="M768" s="51"/>
      <c r="N768" s="51">
        <f t="shared" si="161"/>
        <v>789908.42108969134</v>
      </c>
      <c r="O768" s="34"/>
    </row>
    <row r="769" spans="1:15" s="32" customFormat="1" x14ac:dyDescent="0.25">
      <c r="A769" s="36"/>
      <c r="B769" s="52" t="s">
        <v>529</v>
      </c>
      <c r="C769" s="36">
        <v>4</v>
      </c>
      <c r="D769" s="56">
        <v>26.194400000000002</v>
      </c>
      <c r="E769" s="84">
        <v>1113</v>
      </c>
      <c r="F769" s="188">
        <v>442801.8</v>
      </c>
      <c r="G769" s="42">
        <v>100</v>
      </c>
      <c r="H769" s="51">
        <f t="shared" si="172"/>
        <v>442801.8</v>
      </c>
      <c r="I769" s="51">
        <f t="shared" si="171"/>
        <v>0</v>
      </c>
      <c r="J769" s="51">
        <f t="shared" si="166"/>
        <v>397.84528301886792</v>
      </c>
      <c r="K769" s="51">
        <f t="shared" si="173"/>
        <v>592.08540892836754</v>
      </c>
      <c r="L769" s="51">
        <f t="shared" si="174"/>
        <v>956709.77624139388</v>
      </c>
      <c r="M769" s="51"/>
      <c r="N769" s="51">
        <f t="shared" si="161"/>
        <v>956709.77624139388</v>
      </c>
      <c r="O769" s="34"/>
    </row>
    <row r="770" spans="1:15" s="32" customFormat="1" x14ac:dyDescent="0.25">
      <c r="A770" s="36"/>
      <c r="B770" s="52" t="s">
        <v>530</v>
      </c>
      <c r="C770" s="36">
        <v>4</v>
      </c>
      <c r="D770" s="56">
        <v>27.970300000000002</v>
      </c>
      <c r="E770" s="84">
        <v>1504</v>
      </c>
      <c r="F770" s="188">
        <v>488503.7</v>
      </c>
      <c r="G770" s="42">
        <v>100</v>
      </c>
      <c r="H770" s="51">
        <f t="shared" si="172"/>
        <v>488503.7</v>
      </c>
      <c r="I770" s="51">
        <f t="shared" si="171"/>
        <v>0</v>
      </c>
      <c r="J770" s="51">
        <f t="shared" si="166"/>
        <v>324.80299202127662</v>
      </c>
      <c r="K770" s="51">
        <f t="shared" si="173"/>
        <v>665.12769992595884</v>
      </c>
      <c r="L770" s="51">
        <f t="shared" si="174"/>
        <v>1103167.880856019</v>
      </c>
      <c r="M770" s="51"/>
      <c r="N770" s="51">
        <f t="shared" ref="N770:N833" si="175">L770+M770</f>
        <v>1103167.880856019</v>
      </c>
      <c r="O770" s="34"/>
    </row>
    <row r="771" spans="1:15" s="32" customFormat="1" x14ac:dyDescent="0.25">
      <c r="A771" s="36"/>
      <c r="B771" s="52" t="s">
        <v>531</v>
      </c>
      <c r="C771" s="36">
        <v>4</v>
      </c>
      <c r="D771" s="56">
        <v>32.350300000000004</v>
      </c>
      <c r="E771" s="84">
        <v>1560</v>
      </c>
      <c r="F771" s="188">
        <v>474462.9</v>
      </c>
      <c r="G771" s="42">
        <v>100</v>
      </c>
      <c r="H771" s="51">
        <f t="shared" si="172"/>
        <v>474462.9</v>
      </c>
      <c r="I771" s="51">
        <f t="shared" si="171"/>
        <v>0</v>
      </c>
      <c r="J771" s="51">
        <f t="shared" si="166"/>
        <v>304.14288461538462</v>
      </c>
      <c r="K771" s="51">
        <f t="shared" si="173"/>
        <v>685.7878073318509</v>
      </c>
      <c r="L771" s="51">
        <f t="shared" si="174"/>
        <v>1151693.1215696051</v>
      </c>
      <c r="M771" s="51"/>
      <c r="N771" s="51">
        <f t="shared" si="175"/>
        <v>1151693.1215696051</v>
      </c>
      <c r="O771" s="34"/>
    </row>
    <row r="772" spans="1:15" s="32" customFormat="1" x14ac:dyDescent="0.25">
      <c r="A772" s="36"/>
      <c r="B772" s="52" t="s">
        <v>532</v>
      </c>
      <c r="C772" s="36">
        <v>4</v>
      </c>
      <c r="D772" s="56">
        <v>49.196099999999994</v>
      </c>
      <c r="E772" s="84">
        <v>2932</v>
      </c>
      <c r="F772" s="188">
        <v>1549025</v>
      </c>
      <c r="G772" s="42">
        <v>100</v>
      </c>
      <c r="H772" s="51">
        <f t="shared" si="172"/>
        <v>1549025</v>
      </c>
      <c r="I772" s="51">
        <f t="shared" si="171"/>
        <v>0</v>
      </c>
      <c r="J772" s="51">
        <f t="shared" si="166"/>
        <v>528.31684856753066</v>
      </c>
      <c r="K772" s="51">
        <f t="shared" si="173"/>
        <v>461.6138433797048</v>
      </c>
      <c r="L772" s="51">
        <f t="shared" si="174"/>
        <v>1127876.714122497</v>
      </c>
      <c r="M772" s="51"/>
      <c r="N772" s="51">
        <f t="shared" si="175"/>
        <v>1127876.714122497</v>
      </c>
      <c r="O772" s="34"/>
    </row>
    <row r="773" spans="1:15" s="32" customFormat="1" x14ac:dyDescent="0.25">
      <c r="A773" s="36"/>
      <c r="B773" s="52" t="s">
        <v>825</v>
      </c>
      <c r="C773" s="36">
        <v>3</v>
      </c>
      <c r="D773" s="56">
        <v>52.1601</v>
      </c>
      <c r="E773" s="84">
        <v>11207</v>
      </c>
      <c r="F773" s="188">
        <v>21288140.399999999</v>
      </c>
      <c r="G773" s="42">
        <v>50</v>
      </c>
      <c r="H773" s="51">
        <f t="shared" si="172"/>
        <v>10644070.199999999</v>
      </c>
      <c r="I773" s="51">
        <f t="shared" si="171"/>
        <v>10644070.199999999</v>
      </c>
      <c r="J773" s="51">
        <f t="shared" si="166"/>
        <v>1899.5396091728383</v>
      </c>
      <c r="K773" s="51">
        <f t="shared" si="173"/>
        <v>-909.6089172256028</v>
      </c>
      <c r="L773" s="51">
        <f t="shared" si="174"/>
        <v>1687954.8070938101</v>
      </c>
      <c r="M773" s="51"/>
      <c r="N773" s="51">
        <f t="shared" si="175"/>
        <v>1687954.8070938101</v>
      </c>
      <c r="O773" s="34"/>
    </row>
    <row r="774" spans="1:15" s="32" customFormat="1" x14ac:dyDescent="0.25">
      <c r="A774" s="36"/>
      <c r="B774" s="52" t="s">
        <v>533</v>
      </c>
      <c r="C774" s="36">
        <v>4</v>
      </c>
      <c r="D774" s="56">
        <v>25.946999999999999</v>
      </c>
      <c r="E774" s="84">
        <v>1800</v>
      </c>
      <c r="F774" s="188">
        <v>735364.6</v>
      </c>
      <c r="G774" s="42">
        <v>100</v>
      </c>
      <c r="H774" s="51">
        <f t="shared" si="172"/>
        <v>735364.6</v>
      </c>
      <c r="I774" s="51">
        <f t="shared" si="171"/>
        <v>0</v>
      </c>
      <c r="J774" s="51">
        <f t="shared" si="166"/>
        <v>408.53588888888885</v>
      </c>
      <c r="K774" s="51">
        <f t="shared" si="173"/>
        <v>581.39480305834661</v>
      </c>
      <c r="L774" s="51">
        <f t="shared" si="174"/>
        <v>1034567.8296909705</v>
      </c>
      <c r="M774" s="51"/>
      <c r="N774" s="51">
        <f t="shared" si="175"/>
        <v>1034567.8296909705</v>
      </c>
      <c r="O774" s="34"/>
    </row>
    <row r="775" spans="1:15" s="32" customFormat="1" x14ac:dyDescent="0.25">
      <c r="A775" s="36"/>
      <c r="B775" s="52" t="s">
        <v>534</v>
      </c>
      <c r="C775" s="36">
        <v>4</v>
      </c>
      <c r="D775" s="56">
        <v>24.24</v>
      </c>
      <c r="E775" s="84">
        <v>1045</v>
      </c>
      <c r="F775" s="188">
        <v>440923.8</v>
      </c>
      <c r="G775" s="42">
        <v>100</v>
      </c>
      <c r="H775" s="51">
        <f t="shared" si="172"/>
        <v>440923.8</v>
      </c>
      <c r="I775" s="51">
        <f t="shared" si="171"/>
        <v>0</v>
      </c>
      <c r="J775" s="51">
        <f t="shared" si="166"/>
        <v>421.93665071770334</v>
      </c>
      <c r="K775" s="51">
        <f t="shared" si="173"/>
        <v>567.99404122953206</v>
      </c>
      <c r="L775" s="51">
        <f t="shared" si="174"/>
        <v>911458.08154848753</v>
      </c>
      <c r="M775" s="51"/>
      <c r="N775" s="51">
        <f t="shared" si="175"/>
        <v>911458.08154848753</v>
      </c>
      <c r="O775" s="34"/>
    </row>
    <row r="776" spans="1:15" s="32" customFormat="1" x14ac:dyDescent="0.25">
      <c r="A776" s="36"/>
      <c r="B776" s="52" t="s">
        <v>826</v>
      </c>
      <c r="C776" s="36">
        <v>4</v>
      </c>
      <c r="D776" s="56">
        <v>16.225899999999999</v>
      </c>
      <c r="E776" s="84">
        <v>459</v>
      </c>
      <c r="F776" s="188">
        <v>88630.9</v>
      </c>
      <c r="G776" s="42">
        <v>100</v>
      </c>
      <c r="H776" s="51">
        <f t="shared" si="172"/>
        <v>88630.9</v>
      </c>
      <c r="I776" s="51">
        <f t="shared" si="171"/>
        <v>0</v>
      </c>
      <c r="J776" s="51">
        <f t="shared" si="166"/>
        <v>193.09564270152504</v>
      </c>
      <c r="K776" s="51">
        <f t="shared" si="173"/>
        <v>796.83504924571048</v>
      </c>
      <c r="L776" s="51">
        <f t="shared" si="174"/>
        <v>1078449.4770108268</v>
      </c>
      <c r="M776" s="51"/>
      <c r="N776" s="51">
        <f t="shared" si="175"/>
        <v>1078449.4770108268</v>
      </c>
      <c r="O776" s="34"/>
    </row>
    <row r="777" spans="1:15" s="32" customFormat="1" x14ac:dyDescent="0.25">
      <c r="A777" s="36"/>
      <c r="B777" s="52" t="s">
        <v>535</v>
      </c>
      <c r="C777" s="36">
        <v>4</v>
      </c>
      <c r="D777" s="56">
        <v>31.949000000000002</v>
      </c>
      <c r="E777" s="84">
        <v>1479</v>
      </c>
      <c r="F777" s="188">
        <v>1197097.6000000001</v>
      </c>
      <c r="G777" s="42">
        <v>100</v>
      </c>
      <c r="H777" s="51">
        <f t="shared" si="172"/>
        <v>1197097.6000000001</v>
      </c>
      <c r="I777" s="51">
        <f t="shared" si="171"/>
        <v>0</v>
      </c>
      <c r="J777" s="51">
        <f t="shared" si="166"/>
        <v>809.39661933739023</v>
      </c>
      <c r="K777" s="51">
        <f t="shared" si="173"/>
        <v>180.53407260984523</v>
      </c>
      <c r="L777" s="51">
        <f t="shared" si="174"/>
        <v>532550.15683905315</v>
      </c>
      <c r="M777" s="51"/>
      <c r="N777" s="51">
        <f t="shared" si="175"/>
        <v>532550.15683905315</v>
      </c>
      <c r="O777" s="34"/>
    </row>
    <row r="778" spans="1:15" s="32" customFormat="1" x14ac:dyDescent="0.25">
      <c r="A778" s="36"/>
      <c r="B778" s="52" t="s">
        <v>536</v>
      </c>
      <c r="C778" s="36">
        <v>4</v>
      </c>
      <c r="D778" s="56">
        <v>48.289499999999997</v>
      </c>
      <c r="E778" s="84">
        <v>2804</v>
      </c>
      <c r="F778" s="188">
        <v>887280</v>
      </c>
      <c r="G778" s="42">
        <v>100</v>
      </c>
      <c r="H778" s="51">
        <f t="shared" si="172"/>
        <v>887280</v>
      </c>
      <c r="I778" s="51">
        <f t="shared" si="171"/>
        <v>0</v>
      </c>
      <c r="J778" s="51">
        <f t="shared" si="166"/>
        <v>316.43366619115551</v>
      </c>
      <c r="K778" s="51">
        <f t="shared" si="173"/>
        <v>673.49702575607989</v>
      </c>
      <c r="L778" s="51">
        <f t="shared" si="174"/>
        <v>1361934.8869300312</v>
      </c>
      <c r="M778" s="51"/>
      <c r="N778" s="51">
        <f t="shared" si="175"/>
        <v>1361934.8869300312</v>
      </c>
      <c r="O778" s="34"/>
    </row>
    <row r="779" spans="1:15" s="32" customFormat="1" x14ac:dyDescent="0.25">
      <c r="A779" s="36"/>
      <c r="B779" s="52" t="s">
        <v>414</v>
      </c>
      <c r="C779" s="36">
        <v>4</v>
      </c>
      <c r="D779" s="56">
        <v>24.758200000000002</v>
      </c>
      <c r="E779" s="84">
        <v>2036</v>
      </c>
      <c r="F779" s="188">
        <v>760837.2</v>
      </c>
      <c r="G779" s="42">
        <v>100</v>
      </c>
      <c r="H779" s="51">
        <f t="shared" si="172"/>
        <v>760837.2</v>
      </c>
      <c r="I779" s="51">
        <f t="shared" si="171"/>
        <v>0</v>
      </c>
      <c r="J779" s="51">
        <f t="shared" si="166"/>
        <v>373.69214145383103</v>
      </c>
      <c r="K779" s="51">
        <f t="shared" si="173"/>
        <v>616.23855049340443</v>
      </c>
      <c r="L779" s="51">
        <f t="shared" si="174"/>
        <v>1103481.7279628313</v>
      </c>
      <c r="M779" s="51"/>
      <c r="N779" s="51">
        <f t="shared" si="175"/>
        <v>1103481.7279628313</v>
      </c>
      <c r="O779" s="34"/>
    </row>
    <row r="780" spans="1:15" s="32" customFormat="1" x14ac:dyDescent="0.25">
      <c r="A780" s="36"/>
      <c r="B780" s="52" t="s">
        <v>537</v>
      </c>
      <c r="C780" s="36">
        <v>4</v>
      </c>
      <c r="D780" s="56">
        <v>45.129399999999997</v>
      </c>
      <c r="E780" s="84">
        <v>2692</v>
      </c>
      <c r="F780" s="188">
        <v>1305857</v>
      </c>
      <c r="G780" s="42">
        <v>100</v>
      </c>
      <c r="H780" s="51">
        <f t="shared" si="172"/>
        <v>1305857</v>
      </c>
      <c r="I780" s="51">
        <f t="shared" si="171"/>
        <v>0</v>
      </c>
      <c r="J780" s="51">
        <f t="shared" si="166"/>
        <v>485.08803863298664</v>
      </c>
      <c r="K780" s="51">
        <f t="shared" si="173"/>
        <v>504.84265331424882</v>
      </c>
      <c r="L780" s="51">
        <f t="shared" si="174"/>
        <v>1132711.7855788232</v>
      </c>
      <c r="M780" s="51"/>
      <c r="N780" s="51">
        <f t="shared" si="175"/>
        <v>1132711.7855788232</v>
      </c>
      <c r="O780" s="34"/>
    </row>
    <row r="781" spans="1:15" s="32" customFormat="1" x14ac:dyDescent="0.25">
      <c r="A781" s="36"/>
      <c r="B781" s="4"/>
      <c r="C781" s="4"/>
      <c r="D781" s="56">
        <v>0</v>
      </c>
      <c r="E781" s="86"/>
      <c r="F781" s="43"/>
      <c r="G781" s="42"/>
      <c r="H781" s="43"/>
      <c r="I781" s="33"/>
      <c r="J781" s="33"/>
      <c r="K781" s="51"/>
      <c r="L781" s="51"/>
      <c r="M781" s="51"/>
      <c r="N781" s="51"/>
      <c r="O781" s="34"/>
    </row>
    <row r="782" spans="1:15" s="32" customFormat="1" x14ac:dyDescent="0.25">
      <c r="A782" s="31" t="s">
        <v>538</v>
      </c>
      <c r="B782" s="44" t="s">
        <v>2</v>
      </c>
      <c r="C782" s="45"/>
      <c r="D782" s="3">
        <v>1033.7047000000002</v>
      </c>
      <c r="E782" s="87">
        <f>E783</f>
        <v>81677</v>
      </c>
      <c r="F782" s="38">
        <f t="shared" ref="F782" si="176">F784</f>
        <v>0</v>
      </c>
      <c r="G782" s="38"/>
      <c r="H782" s="38">
        <f>H784</f>
        <v>4861531.0250000004</v>
      </c>
      <c r="I782" s="38">
        <f>I784</f>
        <v>-4861531.0250000004</v>
      </c>
      <c r="J782" s="38"/>
      <c r="K782" s="51"/>
      <c r="L782" s="51"/>
      <c r="M782" s="47">
        <f>M784</f>
        <v>47447392.029328354</v>
      </c>
      <c r="N782" s="38">
        <f t="shared" si="175"/>
        <v>47447392.029328354</v>
      </c>
      <c r="O782" s="34"/>
    </row>
    <row r="783" spans="1:15" s="32" customFormat="1" x14ac:dyDescent="0.25">
      <c r="A783" s="31" t="s">
        <v>538</v>
      </c>
      <c r="B783" s="44" t="s">
        <v>3</v>
      </c>
      <c r="C783" s="45"/>
      <c r="D783" s="3">
        <v>1033.7047000000002</v>
      </c>
      <c r="E783" s="87">
        <f>SUM(E785:E810)</f>
        <v>81677</v>
      </c>
      <c r="F783" s="38">
        <f t="shared" ref="F783" si="177">SUM(F785:F810)</f>
        <v>41706583.499999993</v>
      </c>
      <c r="G783" s="38"/>
      <c r="H783" s="38">
        <f>SUM(H785:H810)</f>
        <v>31983521.450000003</v>
      </c>
      <c r="I783" s="38">
        <f>SUM(I785:I810)</f>
        <v>9723062.0500000007</v>
      </c>
      <c r="J783" s="38"/>
      <c r="K783" s="51"/>
      <c r="L783" s="38">
        <f>SUM(L785:L810)</f>
        <v>34917084.922129944</v>
      </c>
      <c r="M783" s="51"/>
      <c r="N783" s="38">
        <f t="shared" si="175"/>
        <v>34917084.922129944</v>
      </c>
      <c r="O783" s="34"/>
    </row>
    <row r="784" spans="1:15" s="32" customFormat="1" x14ac:dyDescent="0.25">
      <c r="A784" s="36"/>
      <c r="B784" s="52" t="s">
        <v>26</v>
      </c>
      <c r="C784" s="36">
        <v>2</v>
      </c>
      <c r="D784" s="56">
        <v>0</v>
      </c>
      <c r="E784" s="90"/>
      <c r="F784" s="51"/>
      <c r="G784" s="42">
        <v>25</v>
      </c>
      <c r="H784" s="51">
        <f>F807*G784/100</f>
        <v>4861531.0250000004</v>
      </c>
      <c r="I784" s="51">
        <f t="shared" ref="I784:I810" si="178">F784-H784</f>
        <v>-4861531.0250000004</v>
      </c>
      <c r="J784" s="51"/>
      <c r="K784" s="51"/>
      <c r="L784" s="51"/>
      <c r="M784" s="51">
        <f>($L$7*$L$8*E782/$L$10)+($L$7*$L$9*D782/$L$11)</f>
        <v>47447392.029328354</v>
      </c>
      <c r="N784" s="51">
        <f t="shared" si="175"/>
        <v>47447392.029328354</v>
      </c>
      <c r="O784" s="34"/>
    </row>
    <row r="785" spans="1:15" s="32" customFormat="1" x14ac:dyDescent="0.25">
      <c r="A785" s="36"/>
      <c r="B785" s="52" t="s">
        <v>539</v>
      </c>
      <c r="C785" s="36">
        <v>4</v>
      </c>
      <c r="D785" s="56">
        <v>68.235900000000001</v>
      </c>
      <c r="E785" s="84">
        <v>5608</v>
      </c>
      <c r="F785" s="189">
        <v>1706889.4</v>
      </c>
      <c r="G785" s="42">
        <v>100</v>
      </c>
      <c r="H785" s="51">
        <f t="shared" ref="H785:H810" si="179">F785*G785/100</f>
        <v>1706889.4</v>
      </c>
      <c r="I785" s="51">
        <f t="shared" si="178"/>
        <v>0</v>
      </c>
      <c r="J785" s="51">
        <f t="shared" si="166"/>
        <v>304.36686875891581</v>
      </c>
      <c r="K785" s="51">
        <f t="shared" ref="K785:K810" si="180">$J$11*$J$19-J785</f>
        <v>685.5638231883197</v>
      </c>
      <c r="L785" s="51">
        <f t="shared" ref="L785:L810" si="181">IF(K785&gt;0,$J$7*$J$8*(K785/$K$19),0)+$J$7*$J$9*(E785/$E$19)+$J$7*$J$10*(D785/$D$19)</f>
        <v>1824328.3958284894</v>
      </c>
      <c r="M785" s="51"/>
      <c r="N785" s="51">
        <f t="shared" si="175"/>
        <v>1824328.3958284894</v>
      </c>
      <c r="O785" s="34"/>
    </row>
    <row r="786" spans="1:15" s="32" customFormat="1" x14ac:dyDescent="0.25">
      <c r="A786" s="36"/>
      <c r="B786" s="52" t="s">
        <v>540</v>
      </c>
      <c r="C786" s="36">
        <v>4</v>
      </c>
      <c r="D786" s="56">
        <v>23.710999999999999</v>
      </c>
      <c r="E786" s="84">
        <v>2331</v>
      </c>
      <c r="F786" s="189">
        <v>599166.4</v>
      </c>
      <c r="G786" s="42">
        <v>100</v>
      </c>
      <c r="H786" s="51">
        <f t="shared" si="179"/>
        <v>599166.4</v>
      </c>
      <c r="I786" s="51">
        <f t="shared" si="178"/>
        <v>0</v>
      </c>
      <c r="J786" s="51">
        <f t="shared" si="166"/>
        <v>257.04264264264265</v>
      </c>
      <c r="K786" s="51">
        <f t="shared" si="180"/>
        <v>732.88804930459287</v>
      </c>
      <c r="L786" s="51">
        <f t="shared" si="181"/>
        <v>1279044.460350692</v>
      </c>
      <c r="M786" s="51"/>
      <c r="N786" s="51">
        <f t="shared" si="175"/>
        <v>1279044.460350692</v>
      </c>
      <c r="O786" s="34"/>
    </row>
    <row r="787" spans="1:15" s="32" customFormat="1" x14ac:dyDescent="0.25">
      <c r="A787" s="36"/>
      <c r="B787" s="52" t="s">
        <v>541</v>
      </c>
      <c r="C787" s="36">
        <v>4</v>
      </c>
      <c r="D787" s="56">
        <v>30.564899999999998</v>
      </c>
      <c r="E787" s="84">
        <v>1777</v>
      </c>
      <c r="F787" s="189">
        <v>621248.5</v>
      </c>
      <c r="G787" s="42">
        <v>100</v>
      </c>
      <c r="H787" s="51">
        <f t="shared" si="179"/>
        <v>621248.5</v>
      </c>
      <c r="I787" s="51">
        <f t="shared" si="178"/>
        <v>0</v>
      </c>
      <c r="J787" s="51">
        <f t="shared" si="166"/>
        <v>349.60523353967363</v>
      </c>
      <c r="K787" s="51">
        <f t="shared" si="180"/>
        <v>640.32545840756188</v>
      </c>
      <c r="L787" s="51">
        <f t="shared" si="181"/>
        <v>1119406.3398043388</v>
      </c>
      <c r="M787" s="51"/>
      <c r="N787" s="51">
        <f t="shared" si="175"/>
        <v>1119406.3398043388</v>
      </c>
      <c r="O787" s="34"/>
    </row>
    <row r="788" spans="1:15" s="32" customFormat="1" x14ac:dyDescent="0.25">
      <c r="A788" s="36"/>
      <c r="B788" s="52" t="s">
        <v>542</v>
      </c>
      <c r="C788" s="36">
        <v>4</v>
      </c>
      <c r="D788" s="56">
        <v>44.598300000000002</v>
      </c>
      <c r="E788" s="84">
        <v>3237</v>
      </c>
      <c r="F788" s="189">
        <v>1043279</v>
      </c>
      <c r="G788" s="42">
        <v>100</v>
      </c>
      <c r="H788" s="51">
        <f t="shared" si="179"/>
        <v>1043279</v>
      </c>
      <c r="I788" s="51">
        <f t="shared" si="178"/>
        <v>0</v>
      </c>
      <c r="J788" s="51">
        <f t="shared" ref="J788:J849" si="182">F788/E788</f>
        <v>322.29811553907939</v>
      </c>
      <c r="K788" s="51">
        <f t="shared" si="180"/>
        <v>667.63257640815607</v>
      </c>
      <c r="L788" s="51">
        <f t="shared" si="181"/>
        <v>1398946.1064141667</v>
      </c>
      <c r="M788" s="51"/>
      <c r="N788" s="51">
        <f t="shared" si="175"/>
        <v>1398946.1064141667</v>
      </c>
      <c r="O788" s="34"/>
    </row>
    <row r="789" spans="1:15" s="32" customFormat="1" x14ac:dyDescent="0.25">
      <c r="A789" s="36"/>
      <c r="B789" s="52" t="s">
        <v>543</v>
      </c>
      <c r="C789" s="36">
        <v>4</v>
      </c>
      <c r="D789" s="56">
        <v>2.4043999999999999</v>
      </c>
      <c r="E789" s="84">
        <v>3020</v>
      </c>
      <c r="F789" s="189">
        <v>2468533.2000000002</v>
      </c>
      <c r="G789" s="42">
        <v>100</v>
      </c>
      <c r="H789" s="51">
        <f t="shared" si="179"/>
        <v>2468533.2000000002</v>
      </c>
      <c r="I789" s="51">
        <f t="shared" si="178"/>
        <v>0</v>
      </c>
      <c r="J789" s="51">
        <f t="shared" si="182"/>
        <v>817.39509933774843</v>
      </c>
      <c r="K789" s="51">
        <f t="shared" si="180"/>
        <v>172.53559260948703</v>
      </c>
      <c r="L789" s="51">
        <f t="shared" si="181"/>
        <v>618882.73167721287</v>
      </c>
      <c r="M789" s="51"/>
      <c r="N789" s="51">
        <f t="shared" si="175"/>
        <v>618882.73167721287</v>
      </c>
      <c r="O789" s="34"/>
    </row>
    <row r="790" spans="1:15" s="32" customFormat="1" x14ac:dyDescent="0.25">
      <c r="A790" s="36"/>
      <c r="B790" s="52" t="s">
        <v>544</v>
      </c>
      <c r="C790" s="36">
        <v>4</v>
      </c>
      <c r="D790" s="56">
        <v>28.414400000000001</v>
      </c>
      <c r="E790" s="84">
        <v>1278</v>
      </c>
      <c r="F790" s="189">
        <v>239802.7</v>
      </c>
      <c r="G790" s="42">
        <v>100</v>
      </c>
      <c r="H790" s="51">
        <f t="shared" si="179"/>
        <v>239802.7</v>
      </c>
      <c r="I790" s="51">
        <f t="shared" si="178"/>
        <v>0</v>
      </c>
      <c r="J790" s="51">
        <f t="shared" si="182"/>
        <v>187.6390453834116</v>
      </c>
      <c r="K790" s="51">
        <f t="shared" si="180"/>
        <v>802.29164656382386</v>
      </c>
      <c r="L790" s="51">
        <f t="shared" si="181"/>
        <v>1239421.8548806352</v>
      </c>
      <c r="M790" s="51"/>
      <c r="N790" s="51">
        <f t="shared" si="175"/>
        <v>1239421.8548806352</v>
      </c>
      <c r="O790" s="34"/>
    </row>
    <row r="791" spans="1:15" s="32" customFormat="1" x14ac:dyDescent="0.25">
      <c r="A791" s="36"/>
      <c r="B791" s="52" t="s">
        <v>545</v>
      </c>
      <c r="C791" s="36">
        <v>4</v>
      </c>
      <c r="D791" s="56">
        <v>84.373400000000004</v>
      </c>
      <c r="E791" s="84">
        <v>5265</v>
      </c>
      <c r="F791" s="189">
        <v>2022252.7</v>
      </c>
      <c r="G791" s="42">
        <v>100</v>
      </c>
      <c r="H791" s="51">
        <f t="shared" si="179"/>
        <v>2022252.7</v>
      </c>
      <c r="I791" s="51">
        <f t="shared" si="178"/>
        <v>0</v>
      </c>
      <c r="J791" s="51">
        <f t="shared" si="182"/>
        <v>384.09358024691358</v>
      </c>
      <c r="K791" s="51">
        <f t="shared" si="180"/>
        <v>605.83711170032188</v>
      </c>
      <c r="L791" s="51">
        <f t="shared" si="181"/>
        <v>1742672.6283074555</v>
      </c>
      <c r="M791" s="51"/>
      <c r="N791" s="51">
        <f t="shared" si="175"/>
        <v>1742672.6283074555</v>
      </c>
      <c r="O791" s="34"/>
    </row>
    <row r="792" spans="1:15" s="32" customFormat="1" x14ac:dyDescent="0.25">
      <c r="A792" s="36"/>
      <c r="B792" s="52" t="s">
        <v>546</v>
      </c>
      <c r="C792" s="36">
        <v>4</v>
      </c>
      <c r="D792" s="56">
        <v>23.024000000000001</v>
      </c>
      <c r="E792" s="84">
        <v>1184</v>
      </c>
      <c r="F792" s="189">
        <v>291478.90000000002</v>
      </c>
      <c r="G792" s="42">
        <v>100</v>
      </c>
      <c r="H792" s="51">
        <f t="shared" si="179"/>
        <v>291478.90000000002</v>
      </c>
      <c r="I792" s="51">
        <f t="shared" si="178"/>
        <v>0</v>
      </c>
      <c r="J792" s="51">
        <f t="shared" si="182"/>
        <v>246.18150337837841</v>
      </c>
      <c r="K792" s="51">
        <f t="shared" si="180"/>
        <v>743.74918856885711</v>
      </c>
      <c r="L792" s="51">
        <f t="shared" si="181"/>
        <v>1136582.1777160713</v>
      </c>
      <c r="M792" s="51"/>
      <c r="N792" s="51">
        <f t="shared" si="175"/>
        <v>1136582.1777160713</v>
      </c>
      <c r="O792" s="34"/>
    </row>
    <row r="793" spans="1:15" s="32" customFormat="1" x14ac:dyDescent="0.25">
      <c r="A793" s="36"/>
      <c r="B793" s="52" t="s">
        <v>547</v>
      </c>
      <c r="C793" s="36">
        <v>4</v>
      </c>
      <c r="D793" s="56">
        <v>45.585900000000009</v>
      </c>
      <c r="E793" s="84">
        <v>2782</v>
      </c>
      <c r="F793" s="189">
        <v>951875.2</v>
      </c>
      <c r="G793" s="42">
        <v>100</v>
      </c>
      <c r="H793" s="51">
        <f t="shared" si="179"/>
        <v>951875.2</v>
      </c>
      <c r="I793" s="51">
        <f t="shared" si="178"/>
        <v>0</v>
      </c>
      <c r="J793" s="51">
        <f t="shared" si="182"/>
        <v>342.15499640546369</v>
      </c>
      <c r="K793" s="51">
        <f t="shared" si="180"/>
        <v>647.77569554177171</v>
      </c>
      <c r="L793" s="51">
        <f t="shared" si="181"/>
        <v>1318081.5395096736</v>
      </c>
      <c r="M793" s="51"/>
      <c r="N793" s="51">
        <f t="shared" si="175"/>
        <v>1318081.5395096736</v>
      </c>
      <c r="O793" s="34"/>
    </row>
    <row r="794" spans="1:15" s="32" customFormat="1" x14ac:dyDescent="0.25">
      <c r="A794" s="36"/>
      <c r="B794" s="52" t="s">
        <v>548</v>
      </c>
      <c r="C794" s="36">
        <v>4</v>
      </c>
      <c r="D794" s="56">
        <v>48.709899999999998</v>
      </c>
      <c r="E794" s="84">
        <v>2552</v>
      </c>
      <c r="F794" s="189">
        <v>879213.5</v>
      </c>
      <c r="G794" s="42">
        <v>100</v>
      </c>
      <c r="H794" s="51">
        <f t="shared" si="179"/>
        <v>879213.5</v>
      </c>
      <c r="I794" s="51">
        <f t="shared" si="178"/>
        <v>0</v>
      </c>
      <c r="J794" s="51">
        <f t="shared" si="182"/>
        <v>344.51939655172413</v>
      </c>
      <c r="K794" s="51">
        <f t="shared" si="180"/>
        <v>645.41129539551139</v>
      </c>
      <c r="L794" s="51">
        <f t="shared" si="181"/>
        <v>1296154.7192497735</v>
      </c>
      <c r="M794" s="51"/>
      <c r="N794" s="51">
        <f t="shared" si="175"/>
        <v>1296154.7192497735</v>
      </c>
      <c r="O794" s="34"/>
    </row>
    <row r="795" spans="1:15" s="32" customFormat="1" x14ac:dyDescent="0.25">
      <c r="A795" s="36"/>
      <c r="B795" s="52" t="s">
        <v>549</v>
      </c>
      <c r="C795" s="36">
        <v>4</v>
      </c>
      <c r="D795" s="56">
        <v>26.36</v>
      </c>
      <c r="E795" s="84">
        <v>1652</v>
      </c>
      <c r="F795" s="189">
        <v>426857.8</v>
      </c>
      <c r="G795" s="42">
        <v>100</v>
      </c>
      <c r="H795" s="51">
        <f t="shared" si="179"/>
        <v>426857.8</v>
      </c>
      <c r="I795" s="51">
        <f t="shared" si="178"/>
        <v>0</v>
      </c>
      <c r="J795" s="51">
        <f t="shared" si="182"/>
        <v>258.38849878934622</v>
      </c>
      <c r="K795" s="51">
        <f t="shared" si="180"/>
        <v>731.54219315788919</v>
      </c>
      <c r="L795" s="51">
        <f t="shared" si="181"/>
        <v>1196702.4966549496</v>
      </c>
      <c r="M795" s="51"/>
      <c r="N795" s="51">
        <f t="shared" si="175"/>
        <v>1196702.4966549496</v>
      </c>
      <c r="O795" s="34"/>
    </row>
    <row r="796" spans="1:15" s="32" customFormat="1" x14ac:dyDescent="0.25">
      <c r="A796" s="36"/>
      <c r="B796" s="52" t="s">
        <v>550</v>
      </c>
      <c r="C796" s="36">
        <v>4</v>
      </c>
      <c r="D796" s="56">
        <v>39.213899999999995</v>
      </c>
      <c r="E796" s="84">
        <v>1807</v>
      </c>
      <c r="F796" s="189">
        <v>656388.30000000005</v>
      </c>
      <c r="G796" s="42">
        <v>100</v>
      </c>
      <c r="H796" s="51">
        <f t="shared" si="179"/>
        <v>656388.30000000005</v>
      </c>
      <c r="I796" s="51">
        <f t="shared" si="178"/>
        <v>0</v>
      </c>
      <c r="J796" s="51">
        <f t="shared" si="182"/>
        <v>363.24753735473161</v>
      </c>
      <c r="K796" s="51">
        <f t="shared" si="180"/>
        <v>626.6831545925038</v>
      </c>
      <c r="L796" s="51">
        <f t="shared" si="181"/>
        <v>1139095.2837219462</v>
      </c>
      <c r="M796" s="51"/>
      <c r="N796" s="51">
        <f t="shared" si="175"/>
        <v>1139095.2837219462</v>
      </c>
      <c r="O796" s="34"/>
    </row>
    <row r="797" spans="1:15" s="32" customFormat="1" x14ac:dyDescent="0.25">
      <c r="A797" s="36"/>
      <c r="B797" s="52" t="s">
        <v>551</v>
      </c>
      <c r="C797" s="36">
        <v>4</v>
      </c>
      <c r="D797" s="56">
        <v>36.037700000000001</v>
      </c>
      <c r="E797" s="84">
        <v>1636</v>
      </c>
      <c r="F797" s="189">
        <v>627979</v>
      </c>
      <c r="G797" s="42">
        <v>100</v>
      </c>
      <c r="H797" s="51">
        <f t="shared" si="179"/>
        <v>627979</v>
      </c>
      <c r="I797" s="51">
        <f t="shared" si="178"/>
        <v>0</v>
      </c>
      <c r="J797" s="51">
        <f t="shared" si="182"/>
        <v>383.8502444987775</v>
      </c>
      <c r="K797" s="51">
        <f t="shared" si="180"/>
        <v>606.08044744845802</v>
      </c>
      <c r="L797" s="51">
        <f t="shared" si="181"/>
        <v>1079767.1551907859</v>
      </c>
      <c r="M797" s="51"/>
      <c r="N797" s="51">
        <f t="shared" si="175"/>
        <v>1079767.1551907859</v>
      </c>
      <c r="O797" s="34"/>
    </row>
    <row r="798" spans="1:15" s="32" customFormat="1" x14ac:dyDescent="0.25">
      <c r="A798" s="36"/>
      <c r="B798" s="52" t="s">
        <v>552</v>
      </c>
      <c r="C798" s="36">
        <v>4</v>
      </c>
      <c r="D798" s="56">
        <v>42.591999999999999</v>
      </c>
      <c r="E798" s="84">
        <v>2920</v>
      </c>
      <c r="F798" s="189">
        <v>1056513.2</v>
      </c>
      <c r="G798" s="42">
        <v>100</v>
      </c>
      <c r="H798" s="51">
        <f t="shared" si="179"/>
        <v>1056513.2</v>
      </c>
      <c r="I798" s="51">
        <f t="shared" si="178"/>
        <v>0</v>
      </c>
      <c r="J798" s="51">
        <f t="shared" si="182"/>
        <v>361.81958904109587</v>
      </c>
      <c r="K798" s="51">
        <f t="shared" si="180"/>
        <v>628.11110290613965</v>
      </c>
      <c r="L798" s="51">
        <f t="shared" si="181"/>
        <v>1301763.329628519</v>
      </c>
      <c r="M798" s="51"/>
      <c r="N798" s="51">
        <f t="shared" si="175"/>
        <v>1301763.329628519</v>
      </c>
      <c r="O798" s="34"/>
    </row>
    <row r="799" spans="1:15" s="32" customFormat="1" x14ac:dyDescent="0.25">
      <c r="A799" s="36"/>
      <c r="B799" s="52" t="s">
        <v>553</v>
      </c>
      <c r="C799" s="36">
        <v>4</v>
      </c>
      <c r="D799" s="56">
        <v>34.957999999999998</v>
      </c>
      <c r="E799" s="84">
        <v>2251</v>
      </c>
      <c r="F799" s="189">
        <v>387016.8</v>
      </c>
      <c r="G799" s="42">
        <v>100</v>
      </c>
      <c r="H799" s="51">
        <f t="shared" si="179"/>
        <v>387016.8</v>
      </c>
      <c r="I799" s="51">
        <f t="shared" si="178"/>
        <v>0</v>
      </c>
      <c r="J799" s="51">
        <f t="shared" si="182"/>
        <v>171.93105286539316</v>
      </c>
      <c r="K799" s="51">
        <f t="shared" si="180"/>
        <v>817.99963908184236</v>
      </c>
      <c r="L799" s="51">
        <f t="shared" si="181"/>
        <v>1412310.4539099077</v>
      </c>
      <c r="M799" s="51"/>
      <c r="N799" s="51">
        <f t="shared" si="175"/>
        <v>1412310.4539099077</v>
      </c>
      <c r="O799" s="34"/>
    </row>
    <row r="800" spans="1:15" s="32" customFormat="1" x14ac:dyDescent="0.25">
      <c r="A800" s="36"/>
      <c r="B800" s="52" t="s">
        <v>827</v>
      </c>
      <c r="C800" s="36">
        <v>4</v>
      </c>
      <c r="D800" s="56">
        <v>35.174499999999995</v>
      </c>
      <c r="E800" s="84">
        <v>2377</v>
      </c>
      <c r="F800" s="189">
        <v>975772.3</v>
      </c>
      <c r="G800" s="42">
        <v>100</v>
      </c>
      <c r="H800" s="51">
        <f t="shared" si="179"/>
        <v>975772.3</v>
      </c>
      <c r="I800" s="51">
        <f t="shared" si="178"/>
        <v>0</v>
      </c>
      <c r="J800" s="51">
        <f t="shared" si="182"/>
        <v>410.50580563735804</v>
      </c>
      <c r="K800" s="51">
        <f t="shared" si="180"/>
        <v>579.42488630987737</v>
      </c>
      <c r="L800" s="51">
        <f t="shared" si="181"/>
        <v>1143367.5540524486</v>
      </c>
      <c r="M800" s="51"/>
      <c r="N800" s="51">
        <f t="shared" si="175"/>
        <v>1143367.5540524486</v>
      </c>
      <c r="O800" s="34"/>
    </row>
    <row r="801" spans="1:15" s="32" customFormat="1" x14ac:dyDescent="0.25">
      <c r="A801" s="36"/>
      <c r="B801" s="52" t="s">
        <v>554</v>
      </c>
      <c r="C801" s="36">
        <v>4</v>
      </c>
      <c r="D801" s="56">
        <v>48.100899999999996</v>
      </c>
      <c r="E801" s="84">
        <v>2506</v>
      </c>
      <c r="F801" s="189">
        <v>570769.69999999995</v>
      </c>
      <c r="G801" s="42">
        <v>100</v>
      </c>
      <c r="H801" s="51">
        <f t="shared" si="179"/>
        <v>570769.69999999995</v>
      </c>
      <c r="I801" s="51">
        <f t="shared" si="178"/>
        <v>0</v>
      </c>
      <c r="J801" s="51">
        <f t="shared" si="182"/>
        <v>227.76125299281722</v>
      </c>
      <c r="K801" s="51">
        <f t="shared" si="180"/>
        <v>762.16943895441818</v>
      </c>
      <c r="L801" s="51">
        <f t="shared" si="181"/>
        <v>1427998.4290017013</v>
      </c>
      <c r="M801" s="51"/>
      <c r="N801" s="51">
        <f t="shared" si="175"/>
        <v>1427998.4290017013</v>
      </c>
      <c r="O801" s="34"/>
    </row>
    <row r="802" spans="1:15" s="32" customFormat="1" x14ac:dyDescent="0.25">
      <c r="A802" s="36"/>
      <c r="B802" s="52" t="s">
        <v>555</v>
      </c>
      <c r="C802" s="36">
        <v>4</v>
      </c>
      <c r="D802" s="56">
        <v>32.626199999999997</v>
      </c>
      <c r="E802" s="84">
        <v>1764</v>
      </c>
      <c r="F802" s="189">
        <v>307939.59999999998</v>
      </c>
      <c r="G802" s="42">
        <v>100</v>
      </c>
      <c r="H802" s="51">
        <f t="shared" si="179"/>
        <v>307939.59999999998</v>
      </c>
      <c r="I802" s="51">
        <f t="shared" si="178"/>
        <v>0</v>
      </c>
      <c r="J802" s="51">
        <f t="shared" si="182"/>
        <v>174.56893424036281</v>
      </c>
      <c r="K802" s="51">
        <f t="shared" si="180"/>
        <v>815.3617577068726</v>
      </c>
      <c r="L802" s="51">
        <f t="shared" si="181"/>
        <v>1335550.3582883514</v>
      </c>
      <c r="M802" s="51"/>
      <c r="N802" s="51">
        <f t="shared" si="175"/>
        <v>1335550.3582883514</v>
      </c>
      <c r="O802" s="34"/>
    </row>
    <row r="803" spans="1:15" s="32" customFormat="1" x14ac:dyDescent="0.25">
      <c r="A803" s="36"/>
      <c r="B803" s="52" t="s">
        <v>301</v>
      </c>
      <c r="C803" s="36">
        <v>4</v>
      </c>
      <c r="D803" s="56">
        <v>23.6755</v>
      </c>
      <c r="E803" s="84">
        <v>724</v>
      </c>
      <c r="F803" s="189">
        <v>294768.5</v>
      </c>
      <c r="G803" s="42">
        <v>100</v>
      </c>
      <c r="H803" s="51">
        <f t="shared" si="179"/>
        <v>294768.5</v>
      </c>
      <c r="I803" s="51">
        <f t="shared" si="178"/>
        <v>0</v>
      </c>
      <c r="J803" s="51">
        <f t="shared" si="182"/>
        <v>407.13881215469615</v>
      </c>
      <c r="K803" s="51">
        <f t="shared" si="180"/>
        <v>582.79187979253925</v>
      </c>
      <c r="L803" s="51">
        <f t="shared" si="181"/>
        <v>884330.766007773</v>
      </c>
      <c r="M803" s="51"/>
      <c r="N803" s="51">
        <f t="shared" si="175"/>
        <v>884330.766007773</v>
      </c>
      <c r="O803" s="34"/>
    </row>
    <row r="804" spans="1:15" s="32" customFormat="1" x14ac:dyDescent="0.25">
      <c r="A804" s="36"/>
      <c r="B804" s="52" t="s">
        <v>556</v>
      </c>
      <c r="C804" s="36">
        <v>4</v>
      </c>
      <c r="D804" s="56">
        <v>47.437800000000003</v>
      </c>
      <c r="E804" s="84">
        <v>5752</v>
      </c>
      <c r="F804" s="189">
        <v>1904544.5</v>
      </c>
      <c r="G804" s="42">
        <v>100</v>
      </c>
      <c r="H804" s="51">
        <f t="shared" si="179"/>
        <v>1904544.5</v>
      </c>
      <c r="I804" s="51">
        <f t="shared" si="178"/>
        <v>0</v>
      </c>
      <c r="J804" s="51">
        <f t="shared" si="182"/>
        <v>331.10996175243395</v>
      </c>
      <c r="K804" s="51">
        <f t="shared" si="180"/>
        <v>658.82073019480151</v>
      </c>
      <c r="L804" s="51">
        <f t="shared" si="181"/>
        <v>1734283.6052289919</v>
      </c>
      <c r="M804" s="51"/>
      <c r="N804" s="51">
        <f t="shared" si="175"/>
        <v>1734283.6052289919</v>
      </c>
      <c r="O804" s="34"/>
    </row>
    <row r="805" spans="1:15" s="32" customFormat="1" x14ac:dyDescent="0.25">
      <c r="A805" s="36"/>
      <c r="B805" s="52" t="s">
        <v>557</v>
      </c>
      <c r="C805" s="36">
        <v>4</v>
      </c>
      <c r="D805" s="56">
        <v>51.628</v>
      </c>
      <c r="E805" s="84">
        <v>3358</v>
      </c>
      <c r="F805" s="189">
        <v>774537.7</v>
      </c>
      <c r="G805" s="42">
        <v>100</v>
      </c>
      <c r="H805" s="51">
        <f t="shared" si="179"/>
        <v>774537.7</v>
      </c>
      <c r="I805" s="51">
        <f t="shared" si="178"/>
        <v>0</v>
      </c>
      <c r="J805" s="51">
        <f t="shared" si="182"/>
        <v>230.65446694460988</v>
      </c>
      <c r="K805" s="51">
        <f t="shared" si="180"/>
        <v>759.27622500262555</v>
      </c>
      <c r="L805" s="51">
        <f t="shared" si="181"/>
        <v>1551222.9214980868</v>
      </c>
      <c r="M805" s="51"/>
      <c r="N805" s="51">
        <f t="shared" si="175"/>
        <v>1551222.9214980868</v>
      </c>
      <c r="O805" s="34"/>
    </row>
    <row r="806" spans="1:15" s="32" customFormat="1" x14ac:dyDescent="0.25">
      <c r="A806" s="36"/>
      <c r="B806" s="52" t="s">
        <v>558</v>
      </c>
      <c r="C806" s="36">
        <v>4</v>
      </c>
      <c r="D806" s="56">
        <v>40.825899999999997</v>
      </c>
      <c r="E806" s="84">
        <v>5354</v>
      </c>
      <c r="F806" s="189">
        <v>1443958.5</v>
      </c>
      <c r="G806" s="42">
        <v>100</v>
      </c>
      <c r="H806" s="51">
        <f t="shared" si="179"/>
        <v>1443958.5</v>
      </c>
      <c r="I806" s="51">
        <f t="shared" si="178"/>
        <v>0</v>
      </c>
      <c r="J806" s="51">
        <f t="shared" si="182"/>
        <v>269.69714232349645</v>
      </c>
      <c r="K806" s="51">
        <f t="shared" si="180"/>
        <v>720.23354962373901</v>
      </c>
      <c r="L806" s="51">
        <f t="shared" si="181"/>
        <v>1730450.3343843343</v>
      </c>
      <c r="M806" s="51"/>
      <c r="N806" s="51">
        <f t="shared" si="175"/>
        <v>1730450.3343843343</v>
      </c>
      <c r="O806" s="34"/>
    </row>
    <row r="807" spans="1:15" s="32" customFormat="1" x14ac:dyDescent="0.25">
      <c r="A807" s="36"/>
      <c r="B807" s="52" t="s">
        <v>538</v>
      </c>
      <c r="C807" s="36">
        <v>3</v>
      </c>
      <c r="D807" s="56">
        <v>82.852499999999992</v>
      </c>
      <c r="E807" s="84">
        <v>13260</v>
      </c>
      <c r="F807" s="189">
        <v>19446124.100000001</v>
      </c>
      <c r="G807" s="42">
        <v>50</v>
      </c>
      <c r="H807" s="51">
        <f t="shared" si="179"/>
        <v>9723062.0500000007</v>
      </c>
      <c r="I807" s="51">
        <f t="shared" si="178"/>
        <v>9723062.0500000007</v>
      </c>
      <c r="J807" s="51">
        <f t="shared" si="182"/>
        <v>1466.5251960784315</v>
      </c>
      <c r="K807" s="51">
        <f t="shared" si="180"/>
        <v>-476.594504131196</v>
      </c>
      <c r="L807" s="51">
        <f t="shared" si="181"/>
        <v>2075554.7218782427</v>
      </c>
      <c r="M807" s="51"/>
      <c r="N807" s="51">
        <f t="shared" si="175"/>
        <v>2075554.7218782427</v>
      </c>
      <c r="O807" s="34"/>
    </row>
    <row r="808" spans="1:15" s="32" customFormat="1" x14ac:dyDescent="0.25">
      <c r="A808" s="36"/>
      <c r="B808" s="52" t="s">
        <v>559</v>
      </c>
      <c r="C808" s="36">
        <v>4</v>
      </c>
      <c r="D808" s="56">
        <v>39.7181</v>
      </c>
      <c r="E808" s="84">
        <v>5147</v>
      </c>
      <c r="F808" s="189">
        <v>1339912.8999999999</v>
      </c>
      <c r="G808" s="42">
        <v>100</v>
      </c>
      <c r="H808" s="51">
        <f t="shared" si="179"/>
        <v>1339912.8999999999</v>
      </c>
      <c r="I808" s="51">
        <f t="shared" si="178"/>
        <v>0</v>
      </c>
      <c r="J808" s="51">
        <f t="shared" si="182"/>
        <v>260.32891004468621</v>
      </c>
      <c r="K808" s="51">
        <f t="shared" si="180"/>
        <v>729.60178190254919</v>
      </c>
      <c r="L808" s="51">
        <f t="shared" si="181"/>
        <v>1709989.4601952098</v>
      </c>
      <c r="M808" s="51"/>
      <c r="N808" s="51">
        <f t="shared" si="175"/>
        <v>1709989.4601952098</v>
      </c>
      <c r="O808" s="34"/>
    </row>
    <row r="809" spans="1:15" s="32" customFormat="1" x14ac:dyDescent="0.25">
      <c r="A809" s="36"/>
      <c r="B809" s="52" t="s">
        <v>828</v>
      </c>
      <c r="C809" s="36">
        <v>4</v>
      </c>
      <c r="D809" s="56">
        <v>28.17</v>
      </c>
      <c r="E809" s="84">
        <v>1522</v>
      </c>
      <c r="F809" s="189">
        <v>576542.30000000005</v>
      </c>
      <c r="G809" s="42">
        <v>100</v>
      </c>
      <c r="H809" s="51">
        <f t="shared" si="179"/>
        <v>576542.30000000005</v>
      </c>
      <c r="I809" s="51">
        <f t="shared" si="178"/>
        <v>0</v>
      </c>
      <c r="J809" s="51">
        <f t="shared" si="182"/>
        <v>378.80571616294355</v>
      </c>
      <c r="K809" s="51">
        <f t="shared" si="180"/>
        <v>611.12497578429191</v>
      </c>
      <c r="L809" s="51">
        <f t="shared" si="181"/>
        <v>1041446.9728281349</v>
      </c>
      <c r="M809" s="51"/>
      <c r="N809" s="51">
        <f t="shared" si="175"/>
        <v>1041446.9728281349</v>
      </c>
      <c r="O809" s="34"/>
    </row>
    <row r="810" spans="1:15" s="32" customFormat="1" x14ac:dyDescent="0.25">
      <c r="A810" s="36"/>
      <c r="B810" s="52" t="s">
        <v>829</v>
      </c>
      <c r="C810" s="36">
        <v>4</v>
      </c>
      <c r="D810" s="56">
        <v>24.711599999999997</v>
      </c>
      <c r="E810" s="84">
        <v>613</v>
      </c>
      <c r="F810" s="189">
        <v>93218.8</v>
      </c>
      <c r="G810" s="42">
        <v>100</v>
      </c>
      <c r="H810" s="51">
        <f t="shared" si="179"/>
        <v>93218.8</v>
      </c>
      <c r="I810" s="51">
        <f t="shared" si="178"/>
        <v>0</v>
      </c>
      <c r="J810" s="51">
        <f t="shared" si="182"/>
        <v>152.06982055464928</v>
      </c>
      <c r="K810" s="51">
        <f t="shared" si="180"/>
        <v>837.8608713925862</v>
      </c>
      <c r="L810" s="51">
        <f t="shared" si="181"/>
        <v>1179730.1259220531</v>
      </c>
      <c r="M810" s="51"/>
      <c r="N810" s="51">
        <f t="shared" si="175"/>
        <v>1179730.1259220531</v>
      </c>
      <c r="O810" s="34"/>
    </row>
    <row r="811" spans="1:15" s="32" customFormat="1" x14ac:dyDescent="0.25">
      <c r="A811" s="36"/>
      <c r="B811" s="4"/>
      <c r="C811" s="4"/>
      <c r="D811" s="56">
        <v>0</v>
      </c>
      <c r="E811" s="86"/>
      <c r="F811" s="43"/>
      <c r="G811" s="42"/>
      <c r="H811" s="43"/>
      <c r="I811" s="33"/>
      <c r="J811" s="33"/>
      <c r="K811" s="51"/>
      <c r="L811" s="51"/>
      <c r="M811" s="51"/>
      <c r="N811" s="51"/>
      <c r="O811" s="34"/>
    </row>
    <row r="812" spans="1:15" s="32" customFormat="1" x14ac:dyDescent="0.25">
      <c r="A812" s="31" t="s">
        <v>560</v>
      </c>
      <c r="B812" s="44" t="s">
        <v>2</v>
      </c>
      <c r="C812" s="45"/>
      <c r="D812" s="3">
        <v>1042.992</v>
      </c>
      <c r="E812" s="87">
        <f>E813</f>
        <v>90983</v>
      </c>
      <c r="F812" s="38">
        <f t="shared" ref="F812" si="183">F814</f>
        <v>0</v>
      </c>
      <c r="G812" s="38"/>
      <c r="H812" s="38">
        <f>H814</f>
        <v>12293422.6</v>
      </c>
      <c r="I812" s="38">
        <f>I814</f>
        <v>-12293422.6</v>
      </c>
      <c r="J812" s="38"/>
      <c r="K812" s="51"/>
      <c r="L812" s="51"/>
      <c r="M812" s="47">
        <f>M814</f>
        <v>50852204.989921346</v>
      </c>
      <c r="N812" s="38">
        <f t="shared" si="175"/>
        <v>50852204.989921346</v>
      </c>
      <c r="O812" s="34"/>
    </row>
    <row r="813" spans="1:15" s="32" customFormat="1" x14ac:dyDescent="0.25">
      <c r="A813" s="31" t="s">
        <v>560</v>
      </c>
      <c r="B813" s="44" t="s">
        <v>3</v>
      </c>
      <c r="C813" s="45"/>
      <c r="D813" s="3">
        <v>1042.992</v>
      </c>
      <c r="E813" s="87">
        <f>SUM(E815:E849)</f>
        <v>90983</v>
      </c>
      <c r="F813" s="38">
        <f t="shared" ref="F813" si="184">SUM(F815:F849)</f>
        <v>68597909.099999994</v>
      </c>
      <c r="G813" s="38"/>
      <c r="H813" s="38">
        <f>SUM(H815:H849)</f>
        <v>44011063.899999984</v>
      </c>
      <c r="I813" s="38">
        <f>SUM(I815:I849)</f>
        <v>24586845.199999999</v>
      </c>
      <c r="J813" s="38"/>
      <c r="K813" s="51"/>
      <c r="L813" s="38">
        <f>SUM(L815:L849)</f>
        <v>42651721.132119469</v>
      </c>
      <c r="M813" s="51"/>
      <c r="N813" s="38">
        <f t="shared" si="175"/>
        <v>42651721.132119469</v>
      </c>
      <c r="O813" s="34"/>
    </row>
    <row r="814" spans="1:15" s="32" customFormat="1" x14ac:dyDescent="0.25">
      <c r="A814" s="36"/>
      <c r="B814" s="52" t="s">
        <v>26</v>
      </c>
      <c r="C814" s="36">
        <v>2</v>
      </c>
      <c r="D814" s="56">
        <v>0</v>
      </c>
      <c r="E814" s="90"/>
      <c r="F814" s="51"/>
      <c r="G814" s="42">
        <v>25</v>
      </c>
      <c r="H814" s="51">
        <f>F839*G814/100</f>
        <v>12293422.6</v>
      </c>
      <c r="I814" s="51">
        <f t="shared" ref="I814:I849" si="185">F814-H814</f>
        <v>-12293422.6</v>
      </c>
      <c r="J814" s="51"/>
      <c r="K814" s="51"/>
      <c r="L814" s="51"/>
      <c r="M814" s="51">
        <f>($L$7*$L$8*E812/$L$10)+($L$7*$L$9*D812/$L$11)</f>
        <v>50852204.989921346</v>
      </c>
      <c r="N814" s="51">
        <f t="shared" si="175"/>
        <v>50852204.989921346</v>
      </c>
      <c r="O814" s="34"/>
    </row>
    <row r="815" spans="1:15" s="32" customFormat="1" x14ac:dyDescent="0.25">
      <c r="A815" s="36"/>
      <c r="B815" s="52" t="s">
        <v>830</v>
      </c>
      <c r="C815" s="36">
        <v>4</v>
      </c>
      <c r="D815" s="56">
        <v>25.906500000000001</v>
      </c>
      <c r="E815" s="84">
        <v>757</v>
      </c>
      <c r="F815" s="190">
        <v>239538</v>
      </c>
      <c r="G815" s="42">
        <v>100</v>
      </c>
      <c r="H815" s="51">
        <f t="shared" ref="H815:H849" si="186">F815*G815/100</f>
        <v>239538</v>
      </c>
      <c r="I815" s="51">
        <f t="shared" si="185"/>
        <v>0</v>
      </c>
      <c r="J815" s="51">
        <f t="shared" si="182"/>
        <v>316.43064729194185</v>
      </c>
      <c r="K815" s="51">
        <f t="shared" ref="K815:K849" si="187">$J$11*$J$19-J815</f>
        <v>673.50004465529355</v>
      </c>
      <c r="L815" s="51">
        <f t="shared" ref="L815:L849" si="188">IF(K815&gt;0,$J$7*$J$8*(K815/$K$19),0)+$J$7*$J$9*(E815/$E$19)+$J$7*$J$10*(D815/$D$19)</f>
        <v>1005953.1939624038</v>
      </c>
      <c r="M815" s="51"/>
      <c r="N815" s="51">
        <f t="shared" si="175"/>
        <v>1005953.1939624038</v>
      </c>
      <c r="O815" s="34"/>
    </row>
    <row r="816" spans="1:15" s="32" customFormat="1" x14ac:dyDescent="0.25">
      <c r="A816" s="36"/>
      <c r="B816" s="52" t="s">
        <v>561</v>
      </c>
      <c r="C816" s="36">
        <v>4</v>
      </c>
      <c r="D816" s="56">
        <v>48.301099999999991</v>
      </c>
      <c r="E816" s="84">
        <v>2866</v>
      </c>
      <c r="F816" s="190">
        <v>1908880.2</v>
      </c>
      <c r="G816" s="42">
        <v>100</v>
      </c>
      <c r="H816" s="51">
        <f t="shared" si="186"/>
        <v>1908880.2</v>
      </c>
      <c r="I816" s="51">
        <f t="shared" si="185"/>
        <v>0</v>
      </c>
      <c r="J816" s="51">
        <f t="shared" si="182"/>
        <v>666.04333565945569</v>
      </c>
      <c r="K816" s="51">
        <f t="shared" si="187"/>
        <v>323.88735628777977</v>
      </c>
      <c r="L816" s="51">
        <f t="shared" si="188"/>
        <v>950334.90429240023</v>
      </c>
      <c r="M816" s="51"/>
      <c r="N816" s="51">
        <f t="shared" si="175"/>
        <v>950334.90429240023</v>
      </c>
      <c r="O816" s="34"/>
    </row>
    <row r="817" spans="1:15" s="32" customFormat="1" x14ac:dyDescent="0.25">
      <c r="A817" s="36"/>
      <c r="B817" s="52" t="s">
        <v>562</v>
      </c>
      <c r="C817" s="36">
        <v>4</v>
      </c>
      <c r="D817" s="56">
        <v>31.988000000000003</v>
      </c>
      <c r="E817" s="84">
        <v>1946</v>
      </c>
      <c r="F817" s="190">
        <v>298259.8</v>
      </c>
      <c r="G817" s="42">
        <v>100</v>
      </c>
      <c r="H817" s="51">
        <f t="shared" si="186"/>
        <v>298259.8</v>
      </c>
      <c r="I817" s="51">
        <f t="shared" si="185"/>
        <v>0</v>
      </c>
      <c r="J817" s="51">
        <f t="shared" si="182"/>
        <v>153.26813977389517</v>
      </c>
      <c r="K817" s="51">
        <f t="shared" si="187"/>
        <v>836.66255217334026</v>
      </c>
      <c r="L817" s="51">
        <f t="shared" si="188"/>
        <v>1383038.6044291607</v>
      </c>
      <c r="M817" s="51"/>
      <c r="N817" s="51">
        <f t="shared" si="175"/>
        <v>1383038.6044291607</v>
      </c>
      <c r="O817" s="34"/>
    </row>
    <row r="818" spans="1:15" s="32" customFormat="1" x14ac:dyDescent="0.25">
      <c r="A818" s="36"/>
      <c r="B818" s="52" t="s">
        <v>563</v>
      </c>
      <c r="C818" s="36">
        <v>4</v>
      </c>
      <c r="D818" s="56">
        <v>65.251899999999992</v>
      </c>
      <c r="E818" s="84">
        <v>2673</v>
      </c>
      <c r="F818" s="190">
        <v>952795.3</v>
      </c>
      <c r="G818" s="42">
        <v>100</v>
      </c>
      <c r="H818" s="51">
        <f t="shared" si="186"/>
        <v>952795.3</v>
      </c>
      <c r="I818" s="51">
        <f t="shared" si="185"/>
        <v>0</v>
      </c>
      <c r="J818" s="51">
        <f t="shared" si="182"/>
        <v>356.45166479610924</v>
      </c>
      <c r="K818" s="51">
        <f t="shared" si="187"/>
        <v>633.47902715112627</v>
      </c>
      <c r="L818" s="51">
        <f t="shared" si="188"/>
        <v>1359303.2793276007</v>
      </c>
      <c r="M818" s="51"/>
      <c r="N818" s="51">
        <f t="shared" si="175"/>
        <v>1359303.2793276007</v>
      </c>
      <c r="O818" s="34"/>
    </row>
    <row r="819" spans="1:15" s="32" customFormat="1" x14ac:dyDescent="0.25">
      <c r="A819" s="36"/>
      <c r="B819" s="52" t="s">
        <v>831</v>
      </c>
      <c r="C819" s="36">
        <v>4</v>
      </c>
      <c r="D819" s="56">
        <v>54.275099999999995</v>
      </c>
      <c r="E819" s="84">
        <v>3206</v>
      </c>
      <c r="F819" s="190">
        <v>2126222.7000000002</v>
      </c>
      <c r="G819" s="42">
        <v>100</v>
      </c>
      <c r="H819" s="51">
        <f t="shared" si="186"/>
        <v>2126222.7000000002</v>
      </c>
      <c r="I819" s="51">
        <f t="shared" si="185"/>
        <v>0</v>
      </c>
      <c r="J819" s="51">
        <f t="shared" si="182"/>
        <v>663.20109170305682</v>
      </c>
      <c r="K819" s="51">
        <f t="shared" si="187"/>
        <v>326.72960024417864</v>
      </c>
      <c r="L819" s="51">
        <f t="shared" si="188"/>
        <v>1021243.7488721355</v>
      </c>
      <c r="M819" s="51"/>
      <c r="N819" s="51">
        <f t="shared" si="175"/>
        <v>1021243.7488721355</v>
      </c>
      <c r="O819" s="34"/>
    </row>
    <row r="820" spans="1:15" s="32" customFormat="1" x14ac:dyDescent="0.25">
      <c r="A820" s="36"/>
      <c r="B820" s="52" t="s">
        <v>564</v>
      </c>
      <c r="C820" s="36">
        <v>4</v>
      </c>
      <c r="D820" s="56">
        <v>29.217499999999998</v>
      </c>
      <c r="E820" s="84">
        <v>866</v>
      </c>
      <c r="F820" s="190">
        <v>295310.5</v>
      </c>
      <c r="G820" s="42">
        <v>100</v>
      </c>
      <c r="H820" s="51">
        <f t="shared" si="186"/>
        <v>295310.5</v>
      </c>
      <c r="I820" s="51">
        <f t="shared" si="185"/>
        <v>0</v>
      </c>
      <c r="J820" s="51">
        <f t="shared" si="182"/>
        <v>341.0051963048499</v>
      </c>
      <c r="K820" s="51">
        <f t="shared" si="187"/>
        <v>648.92549564238561</v>
      </c>
      <c r="L820" s="51">
        <f t="shared" si="188"/>
        <v>1003251.3705223459</v>
      </c>
      <c r="M820" s="51"/>
      <c r="N820" s="51">
        <f t="shared" si="175"/>
        <v>1003251.3705223459</v>
      </c>
      <c r="O820" s="34"/>
    </row>
    <row r="821" spans="1:15" s="32" customFormat="1" x14ac:dyDescent="0.25">
      <c r="A821" s="36"/>
      <c r="B821" s="52" t="s">
        <v>565</v>
      </c>
      <c r="C821" s="36">
        <v>4</v>
      </c>
      <c r="D821" s="56">
        <v>30.398</v>
      </c>
      <c r="E821" s="84">
        <v>1257</v>
      </c>
      <c r="F821" s="190">
        <v>254826.6</v>
      </c>
      <c r="G821" s="42">
        <v>100</v>
      </c>
      <c r="H821" s="51">
        <f t="shared" si="186"/>
        <v>254826.6</v>
      </c>
      <c r="I821" s="51">
        <f t="shared" si="185"/>
        <v>0</v>
      </c>
      <c r="J821" s="51">
        <f t="shared" si="182"/>
        <v>202.72601431980908</v>
      </c>
      <c r="K821" s="51">
        <f t="shared" si="187"/>
        <v>787.20467762742635</v>
      </c>
      <c r="L821" s="51">
        <f t="shared" si="188"/>
        <v>1225856.5847007087</v>
      </c>
      <c r="M821" s="51"/>
      <c r="N821" s="51">
        <f t="shared" si="175"/>
        <v>1225856.5847007087</v>
      </c>
      <c r="O821" s="34"/>
    </row>
    <row r="822" spans="1:15" s="32" customFormat="1" x14ac:dyDescent="0.25">
      <c r="A822" s="36"/>
      <c r="B822" s="52" t="s">
        <v>566</v>
      </c>
      <c r="C822" s="36">
        <v>4</v>
      </c>
      <c r="D822" s="56">
        <v>20.7653</v>
      </c>
      <c r="E822" s="84">
        <v>676</v>
      </c>
      <c r="F822" s="190">
        <v>264645.09999999998</v>
      </c>
      <c r="G822" s="42">
        <v>100</v>
      </c>
      <c r="H822" s="51">
        <f t="shared" si="186"/>
        <v>264645.09999999998</v>
      </c>
      <c r="I822" s="51">
        <f t="shared" si="185"/>
        <v>0</v>
      </c>
      <c r="J822" s="51">
        <f t="shared" si="182"/>
        <v>391.48683431952657</v>
      </c>
      <c r="K822" s="51">
        <f t="shared" si="187"/>
        <v>598.44385762770889</v>
      </c>
      <c r="L822" s="51">
        <f t="shared" si="188"/>
        <v>885936.87941142265</v>
      </c>
      <c r="M822" s="51"/>
      <c r="N822" s="51">
        <f t="shared" si="175"/>
        <v>885936.87941142265</v>
      </c>
      <c r="O822" s="34"/>
    </row>
    <row r="823" spans="1:15" s="32" customFormat="1" x14ac:dyDescent="0.25">
      <c r="A823" s="36"/>
      <c r="B823" s="52" t="s">
        <v>567</v>
      </c>
      <c r="C823" s="36">
        <v>4</v>
      </c>
      <c r="D823" s="56">
        <v>20.0947</v>
      </c>
      <c r="E823" s="84">
        <v>938</v>
      </c>
      <c r="F823" s="190">
        <v>217960</v>
      </c>
      <c r="G823" s="42">
        <v>100</v>
      </c>
      <c r="H823" s="51">
        <f t="shared" si="186"/>
        <v>217960</v>
      </c>
      <c r="I823" s="51">
        <f t="shared" si="185"/>
        <v>0</v>
      </c>
      <c r="J823" s="51">
        <f t="shared" si="182"/>
        <v>232.36673773987206</v>
      </c>
      <c r="K823" s="51">
        <f t="shared" si="187"/>
        <v>757.56395420736339</v>
      </c>
      <c r="L823" s="51">
        <f t="shared" si="188"/>
        <v>1109506.2469991776</v>
      </c>
      <c r="M823" s="51"/>
      <c r="N823" s="51">
        <f t="shared" si="175"/>
        <v>1109506.2469991776</v>
      </c>
      <c r="O823" s="34"/>
    </row>
    <row r="824" spans="1:15" s="32" customFormat="1" x14ac:dyDescent="0.25">
      <c r="A824" s="36"/>
      <c r="B824" s="52" t="s">
        <v>568</v>
      </c>
      <c r="C824" s="36">
        <v>4</v>
      </c>
      <c r="D824" s="56">
        <v>32.6556</v>
      </c>
      <c r="E824" s="84">
        <v>1239</v>
      </c>
      <c r="F824" s="190">
        <v>321728.3</v>
      </c>
      <c r="G824" s="42">
        <v>100</v>
      </c>
      <c r="H824" s="51">
        <f t="shared" si="186"/>
        <v>321728.3</v>
      </c>
      <c r="I824" s="51">
        <f t="shared" si="185"/>
        <v>0</v>
      </c>
      <c r="J824" s="51">
        <f t="shared" si="182"/>
        <v>259.6677158999193</v>
      </c>
      <c r="K824" s="51">
        <f t="shared" si="187"/>
        <v>730.26297604731622</v>
      </c>
      <c r="L824" s="51">
        <f t="shared" si="188"/>
        <v>1163436.3698309965</v>
      </c>
      <c r="M824" s="51"/>
      <c r="N824" s="51">
        <f t="shared" si="175"/>
        <v>1163436.3698309965</v>
      </c>
      <c r="O824" s="34"/>
    </row>
    <row r="825" spans="1:15" s="32" customFormat="1" x14ac:dyDescent="0.25">
      <c r="A825" s="36"/>
      <c r="B825" s="52" t="s">
        <v>569</v>
      </c>
      <c r="C825" s="36">
        <v>4</v>
      </c>
      <c r="D825" s="56">
        <v>20.333000000000002</v>
      </c>
      <c r="E825" s="84">
        <v>1081</v>
      </c>
      <c r="F825" s="190">
        <v>161179.29999999999</v>
      </c>
      <c r="G825" s="42">
        <v>100</v>
      </c>
      <c r="H825" s="51">
        <f t="shared" si="186"/>
        <v>161179.29999999999</v>
      </c>
      <c r="I825" s="51">
        <f t="shared" si="185"/>
        <v>0</v>
      </c>
      <c r="J825" s="51">
        <f t="shared" si="182"/>
        <v>149.10203515263643</v>
      </c>
      <c r="K825" s="51">
        <f t="shared" si="187"/>
        <v>840.82865679459906</v>
      </c>
      <c r="L825" s="51">
        <f t="shared" si="188"/>
        <v>1229467.9437894346</v>
      </c>
      <c r="M825" s="51"/>
      <c r="N825" s="51">
        <f t="shared" si="175"/>
        <v>1229467.9437894346</v>
      </c>
      <c r="O825" s="34"/>
    </row>
    <row r="826" spans="1:15" s="32" customFormat="1" x14ac:dyDescent="0.25">
      <c r="A826" s="36"/>
      <c r="B826" s="52" t="s">
        <v>570</v>
      </c>
      <c r="C826" s="36">
        <v>4</v>
      </c>
      <c r="D826" s="56">
        <v>26.998699999999999</v>
      </c>
      <c r="E826" s="84">
        <v>772</v>
      </c>
      <c r="F826" s="190">
        <v>193130.3</v>
      </c>
      <c r="G826" s="42">
        <v>100</v>
      </c>
      <c r="H826" s="51">
        <f t="shared" si="186"/>
        <v>193130.3</v>
      </c>
      <c r="I826" s="51">
        <f t="shared" si="185"/>
        <v>0</v>
      </c>
      <c r="J826" s="51">
        <f t="shared" si="182"/>
        <v>250.16878238341968</v>
      </c>
      <c r="K826" s="51">
        <f t="shared" si="187"/>
        <v>739.76190956381583</v>
      </c>
      <c r="L826" s="51">
        <f t="shared" si="188"/>
        <v>1091590.001831549</v>
      </c>
      <c r="M826" s="51"/>
      <c r="N826" s="51">
        <f t="shared" si="175"/>
        <v>1091590.001831549</v>
      </c>
      <c r="O826" s="34"/>
    </row>
    <row r="827" spans="1:15" s="32" customFormat="1" x14ac:dyDescent="0.25">
      <c r="A827" s="36"/>
      <c r="B827" s="52" t="s">
        <v>571</v>
      </c>
      <c r="C827" s="36">
        <v>4</v>
      </c>
      <c r="D827" s="56">
        <v>43.112399999999994</v>
      </c>
      <c r="E827" s="84">
        <v>3133</v>
      </c>
      <c r="F827" s="190">
        <v>545145.9</v>
      </c>
      <c r="G827" s="42">
        <v>100</v>
      </c>
      <c r="H827" s="51">
        <f t="shared" si="186"/>
        <v>545145.9</v>
      </c>
      <c r="I827" s="51">
        <f t="shared" si="185"/>
        <v>0</v>
      </c>
      <c r="J827" s="51">
        <f t="shared" si="182"/>
        <v>174.00124481327802</v>
      </c>
      <c r="K827" s="51">
        <f t="shared" si="187"/>
        <v>815.92944713395741</v>
      </c>
      <c r="L827" s="51">
        <f t="shared" si="188"/>
        <v>1557683.9695550869</v>
      </c>
      <c r="M827" s="51"/>
      <c r="N827" s="51">
        <f t="shared" si="175"/>
        <v>1557683.9695550869</v>
      </c>
      <c r="O827" s="34"/>
    </row>
    <row r="828" spans="1:15" s="32" customFormat="1" x14ac:dyDescent="0.25">
      <c r="A828" s="36"/>
      <c r="B828" s="52" t="s">
        <v>572</v>
      </c>
      <c r="C828" s="36">
        <v>4</v>
      </c>
      <c r="D828" s="56">
        <v>13.8256</v>
      </c>
      <c r="E828" s="84">
        <v>513</v>
      </c>
      <c r="F828" s="190">
        <v>230765.6</v>
      </c>
      <c r="G828" s="42">
        <v>100</v>
      </c>
      <c r="H828" s="51">
        <f t="shared" si="186"/>
        <v>230765.6</v>
      </c>
      <c r="I828" s="51">
        <f t="shared" si="185"/>
        <v>0</v>
      </c>
      <c r="J828" s="51">
        <f t="shared" si="182"/>
        <v>449.83547758284601</v>
      </c>
      <c r="K828" s="51">
        <f t="shared" si="187"/>
        <v>540.09521436438945</v>
      </c>
      <c r="L828" s="51">
        <f t="shared" si="188"/>
        <v>768382.99796814122</v>
      </c>
      <c r="M828" s="51"/>
      <c r="N828" s="51">
        <f t="shared" si="175"/>
        <v>768382.99796814122</v>
      </c>
      <c r="O828" s="34"/>
    </row>
    <row r="829" spans="1:15" s="32" customFormat="1" x14ac:dyDescent="0.25">
      <c r="A829" s="36"/>
      <c r="B829" s="52" t="s">
        <v>573</v>
      </c>
      <c r="C829" s="36">
        <v>4</v>
      </c>
      <c r="D829" s="56">
        <v>29.2425</v>
      </c>
      <c r="E829" s="84">
        <v>1637</v>
      </c>
      <c r="F829" s="190">
        <v>286840.59999999998</v>
      </c>
      <c r="G829" s="42">
        <v>100</v>
      </c>
      <c r="H829" s="51">
        <f t="shared" si="186"/>
        <v>286840.59999999998</v>
      </c>
      <c r="I829" s="51">
        <f t="shared" si="185"/>
        <v>0</v>
      </c>
      <c r="J829" s="51">
        <f t="shared" si="182"/>
        <v>175.22333536957848</v>
      </c>
      <c r="K829" s="51">
        <f t="shared" si="187"/>
        <v>814.70735657765704</v>
      </c>
      <c r="L829" s="51">
        <f t="shared" si="188"/>
        <v>1305280.0415298189</v>
      </c>
      <c r="M829" s="51"/>
      <c r="N829" s="51">
        <f t="shared" si="175"/>
        <v>1305280.0415298189</v>
      </c>
      <c r="O829" s="34"/>
    </row>
    <row r="830" spans="1:15" s="32" customFormat="1" x14ac:dyDescent="0.25">
      <c r="A830" s="36"/>
      <c r="B830" s="52" t="s">
        <v>574</v>
      </c>
      <c r="C830" s="36">
        <v>4</v>
      </c>
      <c r="D830" s="56">
        <v>34.03</v>
      </c>
      <c r="E830" s="84">
        <v>1691</v>
      </c>
      <c r="F830" s="190">
        <v>438314.8</v>
      </c>
      <c r="G830" s="42">
        <v>100</v>
      </c>
      <c r="H830" s="51">
        <f t="shared" si="186"/>
        <v>438314.8</v>
      </c>
      <c r="I830" s="51">
        <f t="shared" si="185"/>
        <v>0</v>
      </c>
      <c r="J830" s="51">
        <f t="shared" si="182"/>
        <v>259.20449438202246</v>
      </c>
      <c r="K830" s="51">
        <f t="shared" si="187"/>
        <v>730.72619756521294</v>
      </c>
      <c r="L830" s="51">
        <f t="shared" si="188"/>
        <v>1229366.6312915774</v>
      </c>
      <c r="M830" s="51"/>
      <c r="N830" s="51">
        <f t="shared" si="175"/>
        <v>1229366.6312915774</v>
      </c>
      <c r="O830" s="34"/>
    </row>
    <row r="831" spans="1:15" s="32" customFormat="1" x14ac:dyDescent="0.25">
      <c r="A831" s="36"/>
      <c r="B831" s="52" t="s">
        <v>832</v>
      </c>
      <c r="C831" s="36">
        <v>4</v>
      </c>
      <c r="D831" s="56">
        <v>19.790199999999999</v>
      </c>
      <c r="E831" s="84">
        <v>681</v>
      </c>
      <c r="F831" s="190">
        <v>233652</v>
      </c>
      <c r="G831" s="42">
        <v>100</v>
      </c>
      <c r="H831" s="51">
        <f t="shared" si="186"/>
        <v>233652</v>
      </c>
      <c r="I831" s="51">
        <f t="shared" si="185"/>
        <v>0</v>
      </c>
      <c r="J831" s="51">
        <f t="shared" si="182"/>
        <v>343.10132158590307</v>
      </c>
      <c r="K831" s="51">
        <f t="shared" si="187"/>
        <v>646.82937036133239</v>
      </c>
      <c r="L831" s="51">
        <f t="shared" si="188"/>
        <v>941102.75133007613</v>
      </c>
      <c r="M831" s="51"/>
      <c r="N831" s="51">
        <f t="shared" si="175"/>
        <v>941102.75133007613</v>
      </c>
      <c r="O831" s="34"/>
    </row>
    <row r="832" spans="1:15" s="32" customFormat="1" x14ac:dyDescent="0.25">
      <c r="A832" s="36"/>
      <c r="B832" s="52" t="s">
        <v>575</v>
      </c>
      <c r="C832" s="36">
        <v>4</v>
      </c>
      <c r="D832" s="56">
        <v>35.491299999999995</v>
      </c>
      <c r="E832" s="84">
        <v>3327</v>
      </c>
      <c r="F832" s="190">
        <v>697048.6</v>
      </c>
      <c r="G832" s="42">
        <v>100</v>
      </c>
      <c r="H832" s="51">
        <f t="shared" si="186"/>
        <v>697048.6</v>
      </c>
      <c r="I832" s="51">
        <f t="shared" si="185"/>
        <v>0</v>
      </c>
      <c r="J832" s="51">
        <f t="shared" si="182"/>
        <v>209.51265404268108</v>
      </c>
      <c r="K832" s="51">
        <f t="shared" si="187"/>
        <v>780.41803790455435</v>
      </c>
      <c r="L832" s="51">
        <f t="shared" si="188"/>
        <v>1512640.8953741151</v>
      </c>
      <c r="M832" s="51"/>
      <c r="N832" s="51">
        <f t="shared" si="175"/>
        <v>1512640.8953741151</v>
      </c>
      <c r="O832" s="34"/>
    </row>
    <row r="833" spans="1:15" s="32" customFormat="1" x14ac:dyDescent="0.25">
      <c r="A833" s="36"/>
      <c r="B833" s="52" t="s">
        <v>576</v>
      </c>
      <c r="C833" s="36">
        <v>4</v>
      </c>
      <c r="D833" s="56">
        <v>14.1394</v>
      </c>
      <c r="E833" s="84">
        <v>665</v>
      </c>
      <c r="F833" s="190">
        <v>385113.59999999998</v>
      </c>
      <c r="G833" s="42">
        <v>100</v>
      </c>
      <c r="H833" s="51">
        <f t="shared" si="186"/>
        <v>385113.59999999998</v>
      </c>
      <c r="I833" s="51">
        <f t="shared" si="185"/>
        <v>0</v>
      </c>
      <c r="J833" s="51">
        <f t="shared" si="182"/>
        <v>579.11819548872177</v>
      </c>
      <c r="K833" s="51">
        <f t="shared" si="187"/>
        <v>410.81249645851369</v>
      </c>
      <c r="L833" s="51">
        <f t="shared" si="188"/>
        <v>634537.26577957068</v>
      </c>
      <c r="M833" s="51"/>
      <c r="N833" s="51">
        <f t="shared" si="175"/>
        <v>634537.26577957068</v>
      </c>
      <c r="O833" s="34"/>
    </row>
    <row r="834" spans="1:15" s="32" customFormat="1" x14ac:dyDescent="0.25">
      <c r="A834" s="36"/>
      <c r="B834" s="52" t="s">
        <v>833</v>
      </c>
      <c r="C834" s="36">
        <v>4</v>
      </c>
      <c r="D834" s="56">
        <v>16.197300000000002</v>
      </c>
      <c r="E834" s="84">
        <v>796</v>
      </c>
      <c r="F834" s="190">
        <v>200201.1</v>
      </c>
      <c r="G834" s="42">
        <v>100</v>
      </c>
      <c r="H834" s="51">
        <f t="shared" si="186"/>
        <v>200201.1</v>
      </c>
      <c r="I834" s="51">
        <f t="shared" si="185"/>
        <v>0</v>
      </c>
      <c r="J834" s="51">
        <f t="shared" si="182"/>
        <v>251.50891959798994</v>
      </c>
      <c r="K834" s="51">
        <f t="shared" si="187"/>
        <v>738.42177234924554</v>
      </c>
      <c r="L834" s="51">
        <f t="shared" si="188"/>
        <v>1053125.1819238393</v>
      </c>
      <c r="M834" s="51"/>
      <c r="N834" s="51">
        <f t="shared" ref="N834:N897" si="189">L834+M834</f>
        <v>1053125.1819238393</v>
      </c>
      <c r="O834" s="34"/>
    </row>
    <row r="835" spans="1:15" s="32" customFormat="1" x14ac:dyDescent="0.25">
      <c r="A835" s="36"/>
      <c r="B835" s="52" t="s">
        <v>577</v>
      </c>
      <c r="C835" s="36">
        <v>4</v>
      </c>
      <c r="D835" s="56">
        <v>31.064299999999999</v>
      </c>
      <c r="E835" s="84">
        <v>3524</v>
      </c>
      <c r="F835" s="190">
        <v>1027902.2</v>
      </c>
      <c r="G835" s="42">
        <v>100</v>
      </c>
      <c r="H835" s="51">
        <f t="shared" si="186"/>
        <v>1027902.2</v>
      </c>
      <c r="I835" s="51">
        <f t="shared" si="185"/>
        <v>0</v>
      </c>
      <c r="J835" s="51">
        <f t="shared" si="182"/>
        <v>291.68620885357547</v>
      </c>
      <c r="K835" s="51">
        <f t="shared" si="187"/>
        <v>698.24448309365994</v>
      </c>
      <c r="L835" s="51">
        <f t="shared" si="188"/>
        <v>1423797.6188149746</v>
      </c>
      <c r="M835" s="51"/>
      <c r="N835" s="51">
        <f t="shared" si="189"/>
        <v>1423797.6188149746</v>
      </c>
      <c r="O835" s="34"/>
    </row>
    <row r="836" spans="1:15" s="32" customFormat="1" x14ac:dyDescent="0.25">
      <c r="A836" s="36"/>
      <c r="B836" s="52" t="s">
        <v>578</v>
      </c>
      <c r="C836" s="36">
        <v>4</v>
      </c>
      <c r="D836" s="56">
        <v>30.640700000000002</v>
      </c>
      <c r="E836" s="84">
        <v>979</v>
      </c>
      <c r="F836" s="190">
        <v>341176.2</v>
      </c>
      <c r="G836" s="42">
        <v>100</v>
      </c>
      <c r="H836" s="51">
        <f t="shared" si="186"/>
        <v>341176.2</v>
      </c>
      <c r="I836" s="51">
        <f t="shared" si="185"/>
        <v>0</v>
      </c>
      <c r="J836" s="51">
        <f t="shared" si="182"/>
        <v>348.49458631256385</v>
      </c>
      <c r="K836" s="51">
        <f t="shared" si="187"/>
        <v>641.43610563467155</v>
      </c>
      <c r="L836" s="51">
        <f t="shared" si="188"/>
        <v>1014603.0190332531</v>
      </c>
      <c r="M836" s="51"/>
      <c r="N836" s="51">
        <f t="shared" si="189"/>
        <v>1014603.0190332531</v>
      </c>
      <c r="O836" s="34"/>
    </row>
    <row r="837" spans="1:15" s="32" customFormat="1" x14ac:dyDescent="0.25">
      <c r="A837" s="36"/>
      <c r="B837" s="52" t="s">
        <v>579</v>
      </c>
      <c r="C837" s="36">
        <v>4</v>
      </c>
      <c r="D837" s="56">
        <v>22.068200000000001</v>
      </c>
      <c r="E837" s="84">
        <v>1408</v>
      </c>
      <c r="F837" s="190">
        <v>338592.4</v>
      </c>
      <c r="G837" s="42">
        <v>100</v>
      </c>
      <c r="H837" s="51">
        <f t="shared" si="186"/>
        <v>338592.4</v>
      </c>
      <c r="I837" s="51">
        <f t="shared" si="185"/>
        <v>0</v>
      </c>
      <c r="J837" s="51">
        <f t="shared" si="182"/>
        <v>240.47755681818182</v>
      </c>
      <c r="K837" s="51">
        <f t="shared" si="187"/>
        <v>749.45313512905363</v>
      </c>
      <c r="L837" s="51">
        <f t="shared" si="188"/>
        <v>1169760.4615260256</v>
      </c>
      <c r="M837" s="51"/>
      <c r="N837" s="51">
        <f t="shared" si="189"/>
        <v>1169760.4615260256</v>
      </c>
      <c r="O837" s="34"/>
    </row>
    <row r="838" spans="1:15" s="32" customFormat="1" x14ac:dyDescent="0.25">
      <c r="A838" s="36"/>
      <c r="B838" s="52" t="s">
        <v>834</v>
      </c>
      <c r="C838" s="36">
        <v>4</v>
      </c>
      <c r="D838" s="56">
        <v>28.941500000000001</v>
      </c>
      <c r="E838" s="84">
        <v>1188</v>
      </c>
      <c r="F838" s="190">
        <v>620290.6</v>
      </c>
      <c r="G838" s="42">
        <v>100</v>
      </c>
      <c r="H838" s="51">
        <f t="shared" si="186"/>
        <v>620290.6</v>
      </c>
      <c r="I838" s="51">
        <f t="shared" si="185"/>
        <v>0</v>
      </c>
      <c r="J838" s="51">
        <f t="shared" si="182"/>
        <v>522.13013468013469</v>
      </c>
      <c r="K838" s="51">
        <f t="shared" si="187"/>
        <v>467.80055726710077</v>
      </c>
      <c r="L838" s="51">
        <f t="shared" si="188"/>
        <v>827622.08079273894</v>
      </c>
      <c r="M838" s="51"/>
      <c r="N838" s="51">
        <f t="shared" si="189"/>
        <v>827622.08079273894</v>
      </c>
      <c r="O838" s="34"/>
    </row>
    <row r="839" spans="1:15" s="32" customFormat="1" x14ac:dyDescent="0.25">
      <c r="A839" s="36"/>
      <c r="B839" s="52" t="s">
        <v>885</v>
      </c>
      <c r="C839" s="36">
        <v>3</v>
      </c>
      <c r="D839" s="56">
        <v>13.119700000000002</v>
      </c>
      <c r="E839" s="84">
        <v>34674</v>
      </c>
      <c r="F839" s="190">
        <v>49173690.399999999</v>
      </c>
      <c r="G839" s="42">
        <v>50</v>
      </c>
      <c r="H839" s="51">
        <f t="shared" si="186"/>
        <v>24586845.199999999</v>
      </c>
      <c r="I839" s="51">
        <f t="shared" si="185"/>
        <v>24586845.199999999</v>
      </c>
      <c r="J839" s="51">
        <f t="shared" si="182"/>
        <v>1418.1718405721865</v>
      </c>
      <c r="K839" s="51">
        <f t="shared" si="187"/>
        <v>-428.24114862495105</v>
      </c>
      <c r="L839" s="51">
        <f t="shared" si="188"/>
        <v>4672652.3452339163</v>
      </c>
      <c r="M839" s="51"/>
      <c r="N839" s="51">
        <f t="shared" si="189"/>
        <v>4672652.3452339163</v>
      </c>
      <c r="O839" s="34"/>
    </row>
    <row r="840" spans="1:15" s="32" customFormat="1" x14ac:dyDescent="0.25">
      <c r="A840" s="36"/>
      <c r="B840" s="52" t="s">
        <v>835</v>
      </c>
      <c r="C840" s="36">
        <v>4</v>
      </c>
      <c r="D840" s="56">
        <v>19.7392</v>
      </c>
      <c r="E840" s="84">
        <v>1399</v>
      </c>
      <c r="F840" s="190">
        <v>501674.9</v>
      </c>
      <c r="G840" s="42">
        <v>100</v>
      </c>
      <c r="H840" s="51">
        <f t="shared" si="186"/>
        <v>501674.9</v>
      </c>
      <c r="I840" s="51">
        <f t="shared" si="185"/>
        <v>0</v>
      </c>
      <c r="J840" s="51">
        <f t="shared" si="182"/>
        <v>358.59535382416016</v>
      </c>
      <c r="K840" s="51">
        <f t="shared" si="187"/>
        <v>631.3353381230753</v>
      </c>
      <c r="L840" s="51">
        <f t="shared" si="188"/>
        <v>1018053.8540939145</v>
      </c>
      <c r="M840" s="51"/>
      <c r="N840" s="51">
        <f t="shared" si="189"/>
        <v>1018053.8540939145</v>
      </c>
      <c r="O840" s="34"/>
    </row>
    <row r="841" spans="1:15" s="32" customFormat="1" x14ac:dyDescent="0.25">
      <c r="A841" s="36"/>
      <c r="B841" s="52" t="s">
        <v>580</v>
      </c>
      <c r="C841" s="36">
        <v>4</v>
      </c>
      <c r="D841" s="56">
        <v>15.2705</v>
      </c>
      <c r="E841" s="84">
        <v>967</v>
      </c>
      <c r="F841" s="190">
        <v>522194.1</v>
      </c>
      <c r="G841" s="42">
        <v>100</v>
      </c>
      <c r="H841" s="51">
        <f t="shared" si="186"/>
        <v>522194.1</v>
      </c>
      <c r="I841" s="51">
        <f t="shared" si="185"/>
        <v>0</v>
      </c>
      <c r="J841" s="51">
        <f t="shared" si="182"/>
        <v>540.01458117890377</v>
      </c>
      <c r="K841" s="51">
        <f t="shared" si="187"/>
        <v>449.91611076833169</v>
      </c>
      <c r="L841" s="51">
        <f t="shared" si="188"/>
        <v>725972.23323000281</v>
      </c>
      <c r="M841" s="51"/>
      <c r="N841" s="51">
        <f t="shared" si="189"/>
        <v>725972.23323000281</v>
      </c>
      <c r="O841" s="34"/>
    </row>
    <row r="842" spans="1:15" s="32" customFormat="1" x14ac:dyDescent="0.25">
      <c r="A842" s="36"/>
      <c r="B842" s="52" t="s">
        <v>836</v>
      </c>
      <c r="C842" s="36">
        <v>4</v>
      </c>
      <c r="D842" s="56">
        <v>44.109200000000001</v>
      </c>
      <c r="E842" s="84">
        <v>1718</v>
      </c>
      <c r="F842" s="190">
        <v>460195.3</v>
      </c>
      <c r="G842" s="42">
        <v>100</v>
      </c>
      <c r="H842" s="51">
        <f t="shared" si="186"/>
        <v>460195.3</v>
      </c>
      <c r="I842" s="51">
        <f t="shared" si="185"/>
        <v>0</v>
      </c>
      <c r="J842" s="51">
        <f t="shared" si="182"/>
        <v>267.86688009313156</v>
      </c>
      <c r="K842" s="51">
        <f t="shared" si="187"/>
        <v>722.06381185410396</v>
      </c>
      <c r="L842" s="51">
        <f t="shared" si="188"/>
        <v>1259940.5461233463</v>
      </c>
      <c r="M842" s="51"/>
      <c r="N842" s="51">
        <f t="shared" si="189"/>
        <v>1259940.5461233463</v>
      </c>
      <c r="O842" s="34"/>
    </row>
    <row r="843" spans="1:15" s="32" customFormat="1" x14ac:dyDescent="0.25">
      <c r="A843" s="36"/>
      <c r="B843" s="52" t="s">
        <v>581</v>
      </c>
      <c r="C843" s="36">
        <v>4</v>
      </c>
      <c r="D843" s="56">
        <v>12.614799999999999</v>
      </c>
      <c r="E843" s="84">
        <v>910</v>
      </c>
      <c r="F843" s="190">
        <v>255834.9</v>
      </c>
      <c r="G843" s="42">
        <v>100</v>
      </c>
      <c r="H843" s="51">
        <f t="shared" si="186"/>
        <v>255834.9</v>
      </c>
      <c r="I843" s="51">
        <f t="shared" si="185"/>
        <v>0</v>
      </c>
      <c r="J843" s="51">
        <f t="shared" si="182"/>
        <v>281.13725274725272</v>
      </c>
      <c r="K843" s="51">
        <f t="shared" si="187"/>
        <v>708.79343919998269</v>
      </c>
      <c r="L843" s="51">
        <f t="shared" si="188"/>
        <v>1019456.3590509865</v>
      </c>
      <c r="M843" s="51"/>
      <c r="N843" s="51">
        <f t="shared" si="189"/>
        <v>1019456.3590509865</v>
      </c>
      <c r="O843" s="34"/>
    </row>
    <row r="844" spans="1:15" s="32" customFormat="1" x14ac:dyDescent="0.25">
      <c r="A844" s="36"/>
      <c r="B844" s="52" t="s">
        <v>582</v>
      </c>
      <c r="C844" s="36">
        <v>4</v>
      </c>
      <c r="D844" s="56">
        <v>34.076799999999999</v>
      </c>
      <c r="E844" s="84">
        <v>2438</v>
      </c>
      <c r="F844" s="190">
        <v>1238665.3999999999</v>
      </c>
      <c r="G844" s="42">
        <v>100</v>
      </c>
      <c r="H844" s="51">
        <f t="shared" si="186"/>
        <v>1238665.3999999999</v>
      </c>
      <c r="I844" s="51">
        <f t="shared" si="185"/>
        <v>0</v>
      </c>
      <c r="J844" s="51">
        <f t="shared" si="182"/>
        <v>508.06620180475795</v>
      </c>
      <c r="K844" s="51">
        <f t="shared" si="187"/>
        <v>481.86449014247751</v>
      </c>
      <c r="L844" s="51">
        <f t="shared" si="188"/>
        <v>1030253.2243530229</v>
      </c>
      <c r="M844" s="51"/>
      <c r="N844" s="51">
        <f t="shared" si="189"/>
        <v>1030253.2243530229</v>
      </c>
      <c r="O844" s="34"/>
    </row>
    <row r="845" spans="1:15" s="32" customFormat="1" x14ac:dyDescent="0.25">
      <c r="A845" s="36"/>
      <c r="B845" s="52" t="s">
        <v>583</v>
      </c>
      <c r="C845" s="36">
        <v>4</v>
      </c>
      <c r="D845" s="56">
        <v>44.233499999999999</v>
      </c>
      <c r="E845" s="84">
        <v>2246</v>
      </c>
      <c r="F845" s="190">
        <v>491112.8</v>
      </c>
      <c r="G845" s="42">
        <v>100</v>
      </c>
      <c r="H845" s="51">
        <f t="shared" si="186"/>
        <v>491112.8</v>
      </c>
      <c r="I845" s="51">
        <f t="shared" si="185"/>
        <v>0</v>
      </c>
      <c r="J845" s="51">
        <f t="shared" si="182"/>
        <v>218.66108637577915</v>
      </c>
      <c r="K845" s="51">
        <f t="shared" si="187"/>
        <v>771.26960557145628</v>
      </c>
      <c r="L845" s="51">
        <f t="shared" si="188"/>
        <v>1389914.0360977664</v>
      </c>
      <c r="M845" s="51"/>
      <c r="N845" s="51">
        <f t="shared" si="189"/>
        <v>1389914.0360977664</v>
      </c>
      <c r="O845" s="34"/>
    </row>
    <row r="846" spans="1:15" s="32" customFormat="1" x14ac:dyDescent="0.25">
      <c r="A846" s="36"/>
      <c r="B846" s="52" t="s">
        <v>584</v>
      </c>
      <c r="C846" s="36">
        <v>4</v>
      </c>
      <c r="D846" s="56">
        <v>59.642499999999998</v>
      </c>
      <c r="E846" s="84">
        <v>3169</v>
      </c>
      <c r="F846" s="190">
        <v>1579892</v>
      </c>
      <c r="G846" s="42">
        <v>100</v>
      </c>
      <c r="H846" s="51">
        <f t="shared" si="186"/>
        <v>1579892</v>
      </c>
      <c r="I846" s="51">
        <f t="shared" si="185"/>
        <v>0</v>
      </c>
      <c r="J846" s="51">
        <f t="shared" si="182"/>
        <v>498.54591353739352</v>
      </c>
      <c r="K846" s="51">
        <f t="shared" si="187"/>
        <v>491.38477840984194</v>
      </c>
      <c r="L846" s="51">
        <f t="shared" si="188"/>
        <v>1233978.8931263303</v>
      </c>
      <c r="M846" s="51"/>
      <c r="N846" s="51">
        <f t="shared" si="189"/>
        <v>1233978.8931263303</v>
      </c>
      <c r="O846" s="34"/>
    </row>
    <row r="847" spans="1:15" s="32" customFormat="1" x14ac:dyDescent="0.25">
      <c r="A847" s="36"/>
      <c r="B847" s="52" t="s">
        <v>585</v>
      </c>
      <c r="C847" s="36">
        <v>4</v>
      </c>
      <c r="D847" s="56">
        <v>41.119700000000002</v>
      </c>
      <c r="E847" s="84">
        <v>1729</v>
      </c>
      <c r="F847" s="190">
        <v>645158.19999999995</v>
      </c>
      <c r="G847" s="42">
        <v>100</v>
      </c>
      <c r="H847" s="51">
        <f t="shared" si="186"/>
        <v>645158.19999999995</v>
      </c>
      <c r="I847" s="51">
        <f t="shared" si="185"/>
        <v>0</v>
      </c>
      <c r="J847" s="51">
        <f t="shared" si="182"/>
        <v>373.13950260266046</v>
      </c>
      <c r="K847" s="51">
        <f t="shared" si="187"/>
        <v>616.79118934457506</v>
      </c>
      <c r="L847" s="51">
        <f t="shared" si="188"/>
        <v>1123879.8304453564</v>
      </c>
      <c r="M847" s="51"/>
      <c r="N847" s="51">
        <f t="shared" si="189"/>
        <v>1123879.8304453564</v>
      </c>
      <c r="O847" s="34"/>
    </row>
    <row r="848" spans="1:15" s="32" customFormat="1" x14ac:dyDescent="0.25">
      <c r="A848" s="36"/>
      <c r="B848" s="52" t="s">
        <v>586</v>
      </c>
      <c r="C848" s="36">
        <v>4</v>
      </c>
      <c r="D848" s="56">
        <v>15.3706</v>
      </c>
      <c r="E848" s="84">
        <v>1856</v>
      </c>
      <c r="F848" s="190">
        <v>713711</v>
      </c>
      <c r="G848" s="42">
        <v>100</v>
      </c>
      <c r="H848" s="51">
        <f t="shared" si="186"/>
        <v>713711</v>
      </c>
      <c r="I848" s="51">
        <f t="shared" si="185"/>
        <v>0</v>
      </c>
      <c r="J848" s="51">
        <f t="shared" si="182"/>
        <v>384.54256465517244</v>
      </c>
      <c r="K848" s="51">
        <f t="shared" si="187"/>
        <v>605.38812729206302</v>
      </c>
      <c r="L848" s="51">
        <f t="shared" si="188"/>
        <v>1031632.4535377149</v>
      </c>
      <c r="M848" s="51"/>
      <c r="N848" s="51">
        <f t="shared" si="189"/>
        <v>1031632.4535377149</v>
      </c>
      <c r="O848" s="34"/>
    </row>
    <row r="849" spans="1:15" s="32" customFormat="1" x14ac:dyDescent="0.25">
      <c r="A849" s="36"/>
      <c r="B849" s="52" t="s">
        <v>837</v>
      </c>
      <c r="C849" s="36">
        <v>4</v>
      </c>
      <c r="D849" s="56">
        <v>18.966699999999999</v>
      </c>
      <c r="E849" s="84">
        <v>2058</v>
      </c>
      <c r="F849" s="190">
        <v>436260.4</v>
      </c>
      <c r="G849" s="42">
        <v>100</v>
      </c>
      <c r="H849" s="51">
        <f t="shared" si="186"/>
        <v>436260.4</v>
      </c>
      <c r="I849" s="51">
        <f t="shared" si="185"/>
        <v>0</v>
      </c>
      <c r="J849" s="51">
        <f t="shared" si="182"/>
        <v>211.98270165208942</v>
      </c>
      <c r="K849" s="51">
        <f t="shared" si="187"/>
        <v>777.94799029514604</v>
      </c>
      <c r="L849" s="51">
        <f t="shared" si="188"/>
        <v>1279165.3139385602</v>
      </c>
      <c r="M849" s="51"/>
      <c r="N849" s="51">
        <f t="shared" si="189"/>
        <v>1279165.3139385602</v>
      </c>
      <c r="O849" s="34"/>
    </row>
    <row r="850" spans="1:15" s="32" customFormat="1" x14ac:dyDescent="0.25">
      <c r="A850" s="36"/>
      <c r="B850" s="4"/>
      <c r="C850" s="4"/>
      <c r="D850" s="56">
        <v>0</v>
      </c>
      <c r="E850" s="86"/>
      <c r="F850" s="43"/>
      <c r="G850" s="42"/>
      <c r="H850" s="43"/>
      <c r="I850" s="33"/>
      <c r="J850" s="33"/>
      <c r="K850" s="51"/>
      <c r="L850" s="51"/>
      <c r="M850" s="51"/>
      <c r="N850" s="51"/>
      <c r="O850" s="34"/>
    </row>
    <row r="851" spans="1:15" s="32" customFormat="1" x14ac:dyDescent="0.25">
      <c r="A851" s="31" t="s">
        <v>587</v>
      </c>
      <c r="B851" s="44" t="s">
        <v>2</v>
      </c>
      <c r="C851" s="45"/>
      <c r="D851" s="3">
        <v>729.1185999999999</v>
      </c>
      <c r="E851" s="87">
        <f>E852</f>
        <v>86606</v>
      </c>
      <c r="F851" s="38">
        <f t="shared" ref="F851" si="190">F853</f>
        <v>0</v>
      </c>
      <c r="G851" s="38"/>
      <c r="H851" s="38">
        <f>H853</f>
        <v>7929444.9249999998</v>
      </c>
      <c r="I851" s="38">
        <f>I853</f>
        <v>-7929444.9249999998</v>
      </c>
      <c r="J851" s="38"/>
      <c r="K851" s="51"/>
      <c r="L851" s="51"/>
      <c r="M851" s="47">
        <f>M853</f>
        <v>43541691.147924826</v>
      </c>
      <c r="N851" s="38">
        <f t="shared" si="189"/>
        <v>43541691.147924826</v>
      </c>
      <c r="O851" s="34"/>
    </row>
    <row r="852" spans="1:15" s="32" customFormat="1" x14ac:dyDescent="0.25">
      <c r="A852" s="31" t="s">
        <v>587</v>
      </c>
      <c r="B852" s="44" t="s">
        <v>3</v>
      </c>
      <c r="C852" s="45"/>
      <c r="D852" s="3">
        <v>729.1185999999999</v>
      </c>
      <c r="E852" s="87">
        <f>SUM(E854:E880)</f>
        <v>86606</v>
      </c>
      <c r="F852" s="38">
        <f t="shared" ref="F852" si="191">SUM(F854:F880)</f>
        <v>60353630.099999994</v>
      </c>
      <c r="G852" s="38"/>
      <c r="H852" s="38">
        <f>SUM(H854:H880)</f>
        <v>44494740.249999993</v>
      </c>
      <c r="I852" s="38">
        <f>SUM(I854:I880)</f>
        <v>15858889.85</v>
      </c>
      <c r="J852" s="38"/>
      <c r="K852" s="51"/>
      <c r="L852" s="38">
        <f>SUM(L854:L880)</f>
        <v>33085086.047034096</v>
      </c>
      <c r="M852" s="51"/>
      <c r="N852" s="38">
        <f t="shared" si="189"/>
        <v>33085086.047034096</v>
      </c>
      <c r="O852" s="34"/>
    </row>
    <row r="853" spans="1:15" s="32" customFormat="1" x14ac:dyDescent="0.25">
      <c r="A853" s="36"/>
      <c r="B853" s="52" t="s">
        <v>26</v>
      </c>
      <c r="C853" s="36">
        <v>2</v>
      </c>
      <c r="D853" s="56">
        <v>0</v>
      </c>
      <c r="E853" s="90"/>
      <c r="F853" s="51"/>
      <c r="G853" s="42">
        <v>25</v>
      </c>
      <c r="H853" s="51">
        <f>F874*G853/100</f>
        <v>7929444.9249999998</v>
      </c>
      <c r="I853" s="51">
        <f t="shared" ref="I853:I880" si="192">F853-H853</f>
        <v>-7929444.9249999998</v>
      </c>
      <c r="J853" s="51"/>
      <c r="K853" s="51"/>
      <c r="L853" s="51"/>
      <c r="M853" s="51">
        <f>($L$7*$L$8*E851/$L$10)+($L$7*$L$9*D851/$L$11)</f>
        <v>43541691.147924826</v>
      </c>
      <c r="N853" s="51">
        <f t="shared" si="189"/>
        <v>43541691.147924826</v>
      </c>
      <c r="O853" s="34"/>
    </row>
    <row r="854" spans="1:15" s="32" customFormat="1" x14ac:dyDescent="0.25">
      <c r="A854" s="36"/>
      <c r="B854" s="52" t="s">
        <v>588</v>
      </c>
      <c r="C854" s="36">
        <v>4</v>
      </c>
      <c r="D854" s="56">
        <v>6.8285999999999998</v>
      </c>
      <c r="E854" s="84">
        <v>1831</v>
      </c>
      <c r="F854" s="191">
        <v>794729.2</v>
      </c>
      <c r="G854" s="42">
        <v>100</v>
      </c>
      <c r="H854" s="51">
        <f t="shared" ref="H854:H880" si="193">F854*G854/100</f>
        <v>794729.2</v>
      </c>
      <c r="I854" s="51">
        <f t="shared" si="192"/>
        <v>0</v>
      </c>
      <c r="J854" s="51">
        <f t="shared" ref="J854:J917" si="194">F854/E854</f>
        <v>434.0410704533042</v>
      </c>
      <c r="K854" s="51">
        <f t="shared" ref="K854:K880" si="195">$J$11*$J$19-J854</f>
        <v>555.88962149393126</v>
      </c>
      <c r="L854" s="51">
        <f t="shared" ref="L854:L880" si="196">IF(K854&gt;0,$J$7*$J$8*(K854/$K$19),0)+$J$7*$J$9*(E854/$E$19)+$J$7*$J$10*(D854/$D$19)</f>
        <v>937169.57947405044</v>
      </c>
      <c r="M854" s="51"/>
      <c r="N854" s="51">
        <f t="shared" si="189"/>
        <v>937169.57947405044</v>
      </c>
      <c r="O854" s="34"/>
    </row>
    <row r="855" spans="1:15" s="32" customFormat="1" x14ac:dyDescent="0.25">
      <c r="A855" s="36"/>
      <c r="B855" s="52" t="s">
        <v>589</v>
      </c>
      <c r="C855" s="36">
        <v>4</v>
      </c>
      <c r="D855" s="56">
        <v>62.403199999999998</v>
      </c>
      <c r="E855" s="84">
        <v>2350</v>
      </c>
      <c r="F855" s="191">
        <v>764883.1</v>
      </c>
      <c r="G855" s="42">
        <v>100</v>
      </c>
      <c r="H855" s="51">
        <f t="shared" si="193"/>
        <v>764883.1</v>
      </c>
      <c r="I855" s="51">
        <f t="shared" si="192"/>
        <v>0</v>
      </c>
      <c r="J855" s="51">
        <f t="shared" si="194"/>
        <v>325.48217021276594</v>
      </c>
      <c r="K855" s="51">
        <f t="shared" si="195"/>
        <v>664.44852173446952</v>
      </c>
      <c r="L855" s="51">
        <f t="shared" si="196"/>
        <v>1342862.0982684814</v>
      </c>
      <c r="M855" s="51"/>
      <c r="N855" s="51">
        <f t="shared" si="189"/>
        <v>1342862.0982684814</v>
      </c>
      <c r="O855" s="34"/>
    </row>
    <row r="856" spans="1:15" s="32" customFormat="1" x14ac:dyDescent="0.25">
      <c r="A856" s="36"/>
      <c r="B856" s="52" t="s">
        <v>590</v>
      </c>
      <c r="C856" s="36">
        <v>4</v>
      </c>
      <c r="D856" s="56">
        <v>7.9661999999999997</v>
      </c>
      <c r="E856" s="84">
        <v>990</v>
      </c>
      <c r="F856" s="191">
        <v>130539.1</v>
      </c>
      <c r="G856" s="42">
        <v>100</v>
      </c>
      <c r="H856" s="51">
        <f t="shared" si="193"/>
        <v>130539.1</v>
      </c>
      <c r="I856" s="51">
        <f t="shared" si="192"/>
        <v>0</v>
      </c>
      <c r="J856" s="51">
        <f t="shared" si="194"/>
        <v>131.85767676767676</v>
      </c>
      <c r="K856" s="51">
        <f t="shared" si="195"/>
        <v>858.07301517955875</v>
      </c>
      <c r="L856" s="51">
        <f t="shared" si="196"/>
        <v>1192183.6003642955</v>
      </c>
      <c r="M856" s="51"/>
      <c r="N856" s="51">
        <f t="shared" si="189"/>
        <v>1192183.6003642955</v>
      </c>
      <c r="O856" s="34"/>
    </row>
    <row r="857" spans="1:15" s="32" customFormat="1" x14ac:dyDescent="0.25">
      <c r="A857" s="36"/>
      <c r="B857" s="52" t="s">
        <v>591</v>
      </c>
      <c r="C857" s="36">
        <v>4</v>
      </c>
      <c r="D857" s="56">
        <v>47.315699999999993</v>
      </c>
      <c r="E857" s="84">
        <v>2267</v>
      </c>
      <c r="F857" s="191">
        <v>691893.6</v>
      </c>
      <c r="G857" s="42">
        <v>100</v>
      </c>
      <c r="H857" s="51">
        <f t="shared" si="193"/>
        <v>691893.6</v>
      </c>
      <c r="I857" s="51">
        <f t="shared" si="192"/>
        <v>0</v>
      </c>
      <c r="J857" s="51">
        <f t="shared" si="194"/>
        <v>305.20229378032639</v>
      </c>
      <c r="K857" s="51">
        <f t="shared" si="195"/>
        <v>684.72839816690907</v>
      </c>
      <c r="L857" s="51">
        <f t="shared" si="196"/>
        <v>1300201.1184752129</v>
      </c>
      <c r="M857" s="51"/>
      <c r="N857" s="51">
        <f t="shared" si="189"/>
        <v>1300201.1184752129</v>
      </c>
      <c r="O857" s="34"/>
    </row>
    <row r="858" spans="1:15" s="32" customFormat="1" x14ac:dyDescent="0.25">
      <c r="A858" s="36"/>
      <c r="B858" s="52" t="s">
        <v>838</v>
      </c>
      <c r="C858" s="36">
        <v>4</v>
      </c>
      <c r="D858" s="56">
        <v>29.9498</v>
      </c>
      <c r="E858" s="84">
        <v>6506</v>
      </c>
      <c r="F858" s="191">
        <v>5560470.2999999998</v>
      </c>
      <c r="G858" s="42">
        <v>100</v>
      </c>
      <c r="H858" s="51">
        <f t="shared" si="193"/>
        <v>5560470.2999999998</v>
      </c>
      <c r="I858" s="51">
        <f t="shared" si="192"/>
        <v>0</v>
      </c>
      <c r="J858" s="51">
        <f t="shared" si="194"/>
        <v>854.66804488164769</v>
      </c>
      <c r="K858" s="51">
        <f t="shared" si="195"/>
        <v>135.26264706558777</v>
      </c>
      <c r="L858" s="51">
        <f t="shared" si="196"/>
        <v>1141144.0699572158</v>
      </c>
      <c r="M858" s="51"/>
      <c r="N858" s="51">
        <f t="shared" si="189"/>
        <v>1141144.0699572158</v>
      </c>
      <c r="O858" s="34"/>
    </row>
    <row r="859" spans="1:15" s="32" customFormat="1" x14ac:dyDescent="0.25">
      <c r="A859" s="36"/>
      <c r="B859" s="52" t="s">
        <v>592</v>
      </c>
      <c r="C859" s="36">
        <v>4</v>
      </c>
      <c r="D859" s="56">
        <v>18.782299999999999</v>
      </c>
      <c r="E859" s="84">
        <v>1057</v>
      </c>
      <c r="F859" s="191">
        <v>313208.09999999998</v>
      </c>
      <c r="G859" s="42">
        <v>100</v>
      </c>
      <c r="H859" s="51">
        <f t="shared" si="193"/>
        <v>313208.09999999998</v>
      </c>
      <c r="I859" s="51">
        <f t="shared" si="192"/>
        <v>0</v>
      </c>
      <c r="J859" s="51">
        <f t="shared" si="194"/>
        <v>296.31797540208134</v>
      </c>
      <c r="K859" s="51">
        <f t="shared" si="195"/>
        <v>693.61271654515417</v>
      </c>
      <c r="L859" s="51">
        <f t="shared" si="196"/>
        <v>1043697.8696545233</v>
      </c>
      <c r="M859" s="51"/>
      <c r="N859" s="51">
        <f t="shared" si="189"/>
        <v>1043697.8696545233</v>
      </c>
      <c r="O859" s="34"/>
    </row>
    <row r="860" spans="1:15" s="32" customFormat="1" x14ac:dyDescent="0.25">
      <c r="A860" s="36"/>
      <c r="B860" s="52" t="s">
        <v>593</v>
      </c>
      <c r="C860" s="36">
        <v>4</v>
      </c>
      <c r="D860" s="56">
        <v>19.1768</v>
      </c>
      <c r="E860" s="84">
        <v>2808</v>
      </c>
      <c r="F860" s="191">
        <v>397679.7</v>
      </c>
      <c r="G860" s="42">
        <v>100</v>
      </c>
      <c r="H860" s="51">
        <f t="shared" si="193"/>
        <v>397679.7</v>
      </c>
      <c r="I860" s="51">
        <f t="shared" si="192"/>
        <v>0</v>
      </c>
      <c r="J860" s="51">
        <f t="shared" si="194"/>
        <v>141.6238247863248</v>
      </c>
      <c r="K860" s="51">
        <f t="shared" si="195"/>
        <v>848.30686716091066</v>
      </c>
      <c r="L860" s="51">
        <f t="shared" si="196"/>
        <v>1464468.7627252138</v>
      </c>
      <c r="M860" s="51"/>
      <c r="N860" s="51">
        <f t="shared" si="189"/>
        <v>1464468.7627252138</v>
      </c>
      <c r="O860" s="34"/>
    </row>
    <row r="861" spans="1:15" s="32" customFormat="1" x14ac:dyDescent="0.25">
      <c r="A861" s="36"/>
      <c r="B861" s="52" t="s">
        <v>594</v>
      </c>
      <c r="C861" s="36">
        <v>4</v>
      </c>
      <c r="D861" s="56">
        <v>12.482899999999999</v>
      </c>
      <c r="E861" s="84">
        <v>1233</v>
      </c>
      <c r="F861" s="191">
        <v>228232.3</v>
      </c>
      <c r="G861" s="42">
        <v>100</v>
      </c>
      <c r="H861" s="51">
        <f t="shared" si="193"/>
        <v>228232.3</v>
      </c>
      <c r="I861" s="51">
        <f t="shared" si="192"/>
        <v>0</v>
      </c>
      <c r="J861" s="51">
        <f t="shared" si="194"/>
        <v>185.10324412003243</v>
      </c>
      <c r="K861" s="51">
        <f t="shared" si="195"/>
        <v>804.82744782720306</v>
      </c>
      <c r="L861" s="51">
        <f t="shared" si="196"/>
        <v>1177386.3896546992</v>
      </c>
      <c r="M861" s="51"/>
      <c r="N861" s="51">
        <f t="shared" si="189"/>
        <v>1177386.3896546992</v>
      </c>
      <c r="O861" s="34"/>
    </row>
    <row r="862" spans="1:15" s="32" customFormat="1" x14ac:dyDescent="0.25">
      <c r="A862" s="36"/>
      <c r="B862" s="52" t="s">
        <v>595</v>
      </c>
      <c r="C862" s="36">
        <v>4</v>
      </c>
      <c r="D862" s="56">
        <v>7.8385999999999996</v>
      </c>
      <c r="E862" s="84">
        <v>710</v>
      </c>
      <c r="F862" s="191">
        <v>296444.79999999999</v>
      </c>
      <c r="G862" s="42">
        <v>100</v>
      </c>
      <c r="H862" s="51">
        <f t="shared" si="193"/>
        <v>296444.79999999999</v>
      </c>
      <c r="I862" s="51">
        <f t="shared" si="192"/>
        <v>0</v>
      </c>
      <c r="J862" s="51">
        <f t="shared" si="194"/>
        <v>417.52788732394367</v>
      </c>
      <c r="K862" s="51">
        <f t="shared" si="195"/>
        <v>572.40280462329179</v>
      </c>
      <c r="L862" s="51">
        <f t="shared" si="196"/>
        <v>811256.28075264266</v>
      </c>
      <c r="M862" s="51"/>
      <c r="N862" s="51">
        <f t="shared" si="189"/>
        <v>811256.28075264266</v>
      </c>
      <c r="O862" s="34"/>
    </row>
    <row r="863" spans="1:15" s="32" customFormat="1" x14ac:dyDescent="0.25">
      <c r="A863" s="36"/>
      <c r="B863" s="52" t="s">
        <v>596</v>
      </c>
      <c r="C863" s="36">
        <v>4</v>
      </c>
      <c r="D863" s="56">
        <v>92.682900000000004</v>
      </c>
      <c r="E863" s="84">
        <v>6340</v>
      </c>
      <c r="F863" s="191">
        <v>2504820</v>
      </c>
      <c r="G863" s="42">
        <v>100</v>
      </c>
      <c r="H863" s="51">
        <f t="shared" si="193"/>
        <v>2504820</v>
      </c>
      <c r="I863" s="51">
        <f t="shared" si="192"/>
        <v>0</v>
      </c>
      <c r="J863" s="51">
        <f t="shared" si="194"/>
        <v>395.08201892744478</v>
      </c>
      <c r="K863" s="51">
        <f t="shared" si="195"/>
        <v>594.84867301979068</v>
      </c>
      <c r="L863" s="51">
        <f t="shared" si="196"/>
        <v>1903647.5210385197</v>
      </c>
      <c r="M863" s="51"/>
      <c r="N863" s="51">
        <f t="shared" si="189"/>
        <v>1903647.5210385197</v>
      </c>
      <c r="O863" s="34"/>
    </row>
    <row r="864" spans="1:15" s="32" customFormat="1" x14ac:dyDescent="0.25">
      <c r="A864" s="36"/>
      <c r="B864" s="52" t="s">
        <v>597</v>
      </c>
      <c r="C864" s="36">
        <v>4</v>
      </c>
      <c r="D864" s="56">
        <v>22.4682</v>
      </c>
      <c r="E864" s="84">
        <v>2962</v>
      </c>
      <c r="F864" s="191">
        <v>2588573.2000000002</v>
      </c>
      <c r="G864" s="42">
        <v>100</v>
      </c>
      <c r="H864" s="51">
        <f t="shared" si="193"/>
        <v>2588573.2000000002</v>
      </c>
      <c r="I864" s="51">
        <f t="shared" si="192"/>
        <v>0</v>
      </c>
      <c r="J864" s="51">
        <f t="shared" si="194"/>
        <v>873.92748143146525</v>
      </c>
      <c r="K864" s="51">
        <f t="shared" si="195"/>
        <v>116.00321051577021</v>
      </c>
      <c r="L864" s="51">
        <f t="shared" si="196"/>
        <v>617652.14078421658</v>
      </c>
      <c r="M864" s="51"/>
      <c r="N864" s="51">
        <f t="shared" si="189"/>
        <v>617652.14078421658</v>
      </c>
      <c r="O864" s="34"/>
    </row>
    <row r="865" spans="1:15" s="32" customFormat="1" x14ac:dyDescent="0.25">
      <c r="A865" s="36"/>
      <c r="B865" s="52" t="s">
        <v>598</v>
      </c>
      <c r="C865" s="36">
        <v>4</v>
      </c>
      <c r="D865" s="56">
        <v>20.2746</v>
      </c>
      <c r="E865" s="84">
        <v>2331</v>
      </c>
      <c r="F865" s="191">
        <v>431080.2</v>
      </c>
      <c r="G865" s="42">
        <v>100</v>
      </c>
      <c r="H865" s="51">
        <f t="shared" si="193"/>
        <v>431080.2</v>
      </c>
      <c r="I865" s="51">
        <f t="shared" si="192"/>
        <v>0</v>
      </c>
      <c r="J865" s="51">
        <f t="shared" si="194"/>
        <v>184.93359073359073</v>
      </c>
      <c r="K865" s="51">
        <f t="shared" si="195"/>
        <v>804.99710121364478</v>
      </c>
      <c r="L865" s="51">
        <f t="shared" si="196"/>
        <v>1352910.0997004767</v>
      </c>
      <c r="M865" s="51"/>
      <c r="N865" s="51">
        <f t="shared" si="189"/>
        <v>1352910.0997004767</v>
      </c>
      <c r="O865" s="34"/>
    </row>
    <row r="866" spans="1:15" s="32" customFormat="1" x14ac:dyDescent="0.25">
      <c r="A866" s="36"/>
      <c r="B866" s="52" t="s">
        <v>599</v>
      </c>
      <c r="C866" s="36">
        <v>4</v>
      </c>
      <c r="D866" s="56">
        <v>10.432699999999999</v>
      </c>
      <c r="E866" s="84">
        <v>1338</v>
      </c>
      <c r="F866" s="191">
        <v>852556.1</v>
      </c>
      <c r="G866" s="42">
        <v>100</v>
      </c>
      <c r="H866" s="51">
        <f t="shared" si="193"/>
        <v>852556.1</v>
      </c>
      <c r="I866" s="51">
        <f t="shared" si="192"/>
        <v>0</v>
      </c>
      <c r="J866" s="51">
        <f t="shared" si="194"/>
        <v>637.18692077727951</v>
      </c>
      <c r="K866" s="51">
        <f t="shared" si="195"/>
        <v>352.74377116995595</v>
      </c>
      <c r="L866" s="51">
        <f t="shared" si="196"/>
        <v>640794.74113077985</v>
      </c>
      <c r="M866" s="51"/>
      <c r="N866" s="51">
        <f t="shared" si="189"/>
        <v>640794.74113077985</v>
      </c>
      <c r="O866" s="34"/>
    </row>
    <row r="867" spans="1:15" s="32" customFormat="1" x14ac:dyDescent="0.25">
      <c r="A867" s="36"/>
      <c r="B867" s="52" t="s">
        <v>390</v>
      </c>
      <c r="C867" s="36">
        <v>4</v>
      </c>
      <c r="D867" s="56">
        <v>14.2333</v>
      </c>
      <c r="E867" s="84">
        <v>813</v>
      </c>
      <c r="F867" s="191">
        <v>403931.3</v>
      </c>
      <c r="G867" s="42">
        <v>100</v>
      </c>
      <c r="H867" s="51">
        <f t="shared" si="193"/>
        <v>403931.3</v>
      </c>
      <c r="I867" s="51">
        <f t="shared" si="192"/>
        <v>0</v>
      </c>
      <c r="J867" s="51">
        <f t="shared" si="194"/>
        <v>496.84046740467403</v>
      </c>
      <c r="K867" s="51">
        <f t="shared" si="195"/>
        <v>493.09022454256143</v>
      </c>
      <c r="L867" s="51">
        <f t="shared" si="196"/>
        <v>753444.81292612536</v>
      </c>
      <c r="M867" s="51"/>
      <c r="N867" s="51">
        <f t="shared" si="189"/>
        <v>753444.81292612536</v>
      </c>
      <c r="O867" s="34"/>
    </row>
    <row r="868" spans="1:15" s="32" customFormat="1" x14ac:dyDescent="0.25">
      <c r="A868" s="36"/>
      <c r="B868" s="52" t="s">
        <v>600</v>
      </c>
      <c r="C868" s="36">
        <v>4</v>
      </c>
      <c r="D868" s="56">
        <v>18.4329</v>
      </c>
      <c r="E868" s="84">
        <v>3060</v>
      </c>
      <c r="F868" s="191">
        <v>1559398</v>
      </c>
      <c r="G868" s="42">
        <v>100</v>
      </c>
      <c r="H868" s="51">
        <f t="shared" si="193"/>
        <v>1559398</v>
      </c>
      <c r="I868" s="51">
        <f t="shared" si="192"/>
        <v>0</v>
      </c>
      <c r="J868" s="51">
        <f t="shared" si="194"/>
        <v>509.60718954248364</v>
      </c>
      <c r="K868" s="51">
        <f t="shared" si="195"/>
        <v>480.32350240475182</v>
      </c>
      <c r="L868" s="51">
        <f t="shared" si="196"/>
        <v>1053336.4303506559</v>
      </c>
      <c r="M868" s="51"/>
      <c r="N868" s="51">
        <f t="shared" si="189"/>
        <v>1053336.4303506559</v>
      </c>
      <c r="O868" s="34"/>
    </row>
    <row r="869" spans="1:15" s="32" customFormat="1" x14ac:dyDescent="0.25">
      <c r="A869" s="36"/>
      <c r="B869" s="52" t="s">
        <v>140</v>
      </c>
      <c r="C869" s="36">
        <v>4</v>
      </c>
      <c r="D869" s="56">
        <v>42.294499999999999</v>
      </c>
      <c r="E869" s="84">
        <v>3160</v>
      </c>
      <c r="F869" s="191">
        <v>1048093.7</v>
      </c>
      <c r="G869" s="42">
        <v>100</v>
      </c>
      <c r="H869" s="51">
        <f t="shared" si="193"/>
        <v>1048093.7</v>
      </c>
      <c r="I869" s="51">
        <f t="shared" si="192"/>
        <v>0</v>
      </c>
      <c r="J869" s="51">
        <f t="shared" si="194"/>
        <v>331.67522151898731</v>
      </c>
      <c r="K869" s="51">
        <f t="shared" si="195"/>
        <v>658.25547042824815</v>
      </c>
      <c r="L869" s="51">
        <f t="shared" si="196"/>
        <v>1368871.5803952352</v>
      </c>
      <c r="M869" s="51"/>
      <c r="N869" s="51">
        <f t="shared" si="189"/>
        <v>1368871.5803952352</v>
      </c>
      <c r="O869" s="34"/>
    </row>
    <row r="870" spans="1:15" s="32" customFormat="1" x14ac:dyDescent="0.25">
      <c r="A870" s="36"/>
      <c r="B870" s="52" t="s">
        <v>532</v>
      </c>
      <c r="C870" s="36">
        <v>4</v>
      </c>
      <c r="D870" s="56">
        <v>26.699400000000001</v>
      </c>
      <c r="E870" s="84">
        <v>2448</v>
      </c>
      <c r="F870" s="191">
        <v>611165.30000000005</v>
      </c>
      <c r="G870" s="42">
        <v>100</v>
      </c>
      <c r="H870" s="51">
        <f t="shared" si="193"/>
        <v>611165.30000000005</v>
      </c>
      <c r="I870" s="51">
        <f t="shared" si="192"/>
        <v>0</v>
      </c>
      <c r="J870" s="51">
        <f t="shared" si="194"/>
        <v>249.65902777777779</v>
      </c>
      <c r="K870" s="51">
        <f t="shared" si="195"/>
        <v>740.27166416945761</v>
      </c>
      <c r="L870" s="51">
        <f t="shared" si="196"/>
        <v>1314597.6493519759</v>
      </c>
      <c r="M870" s="51"/>
      <c r="N870" s="51">
        <f t="shared" si="189"/>
        <v>1314597.6493519759</v>
      </c>
      <c r="O870" s="34"/>
    </row>
    <row r="871" spans="1:15" s="32" customFormat="1" x14ac:dyDescent="0.25">
      <c r="A871" s="36"/>
      <c r="B871" s="52" t="s">
        <v>839</v>
      </c>
      <c r="C871" s="36">
        <v>4</v>
      </c>
      <c r="D871" s="56">
        <v>8.2538999999999998</v>
      </c>
      <c r="E871" s="84">
        <v>1305</v>
      </c>
      <c r="F871" s="191">
        <v>915134.7</v>
      </c>
      <c r="G871" s="42">
        <v>100</v>
      </c>
      <c r="H871" s="51">
        <f t="shared" si="193"/>
        <v>915134.7</v>
      </c>
      <c r="I871" s="51">
        <f t="shared" si="192"/>
        <v>0</v>
      </c>
      <c r="J871" s="51">
        <f t="shared" si="194"/>
        <v>701.25264367816089</v>
      </c>
      <c r="K871" s="51">
        <f t="shared" si="195"/>
        <v>288.67804826907457</v>
      </c>
      <c r="L871" s="51">
        <f t="shared" si="196"/>
        <v>551365.74096173816</v>
      </c>
      <c r="M871" s="51"/>
      <c r="N871" s="51">
        <f t="shared" si="189"/>
        <v>551365.74096173816</v>
      </c>
      <c r="O871" s="34"/>
    </row>
    <row r="872" spans="1:15" s="32" customFormat="1" x14ac:dyDescent="0.25">
      <c r="A872" s="36"/>
      <c r="B872" s="52" t="s">
        <v>42</v>
      </c>
      <c r="C872" s="36">
        <v>4</v>
      </c>
      <c r="D872" s="56">
        <v>11.6883</v>
      </c>
      <c r="E872" s="84">
        <v>1656</v>
      </c>
      <c r="F872" s="191">
        <v>424198.40000000002</v>
      </c>
      <c r="G872" s="42">
        <v>100</v>
      </c>
      <c r="H872" s="51">
        <f t="shared" si="193"/>
        <v>424198.40000000002</v>
      </c>
      <c r="I872" s="51">
        <f t="shared" si="192"/>
        <v>0</v>
      </c>
      <c r="J872" s="51">
        <f t="shared" si="194"/>
        <v>256.1584541062802</v>
      </c>
      <c r="K872" s="51">
        <f t="shared" si="195"/>
        <v>733.77223784095531</v>
      </c>
      <c r="L872" s="51">
        <f t="shared" si="196"/>
        <v>1145506.0786246452</v>
      </c>
      <c r="M872" s="51"/>
      <c r="N872" s="51">
        <f t="shared" si="189"/>
        <v>1145506.0786246452</v>
      </c>
      <c r="O872" s="34"/>
    </row>
    <row r="873" spans="1:15" s="32" customFormat="1" x14ac:dyDescent="0.25">
      <c r="A873" s="36"/>
      <c r="B873" s="52" t="s">
        <v>601</v>
      </c>
      <c r="C873" s="36">
        <v>4</v>
      </c>
      <c r="D873" s="56">
        <v>63.86</v>
      </c>
      <c r="E873" s="84">
        <v>3719</v>
      </c>
      <c r="F873" s="191">
        <v>831910.9</v>
      </c>
      <c r="G873" s="42">
        <v>100</v>
      </c>
      <c r="H873" s="51">
        <f t="shared" si="193"/>
        <v>831910.9</v>
      </c>
      <c r="I873" s="51">
        <f t="shared" si="192"/>
        <v>0</v>
      </c>
      <c r="J873" s="51">
        <f t="shared" si="194"/>
        <v>223.69209464909923</v>
      </c>
      <c r="K873" s="51">
        <f t="shared" si="195"/>
        <v>766.23859729813626</v>
      </c>
      <c r="L873" s="51">
        <f t="shared" si="196"/>
        <v>1653087.9523018312</v>
      </c>
      <c r="M873" s="51"/>
      <c r="N873" s="51">
        <f t="shared" si="189"/>
        <v>1653087.9523018312</v>
      </c>
      <c r="O873" s="34"/>
    </row>
    <row r="874" spans="1:15" s="32" customFormat="1" x14ac:dyDescent="0.25">
      <c r="A874" s="36"/>
      <c r="B874" s="52" t="s">
        <v>886</v>
      </c>
      <c r="C874" s="36">
        <v>3</v>
      </c>
      <c r="D874" s="56">
        <v>60.826599999999999</v>
      </c>
      <c r="E874" s="84">
        <v>19787</v>
      </c>
      <c r="F874" s="191">
        <v>31717779.699999999</v>
      </c>
      <c r="G874" s="42">
        <v>50</v>
      </c>
      <c r="H874" s="51">
        <f t="shared" si="193"/>
        <v>15858889.85</v>
      </c>
      <c r="I874" s="51">
        <f t="shared" si="192"/>
        <v>15858889.85</v>
      </c>
      <c r="J874" s="51">
        <f t="shared" si="194"/>
        <v>1602.9605144792035</v>
      </c>
      <c r="K874" s="51">
        <f t="shared" si="195"/>
        <v>-613.02982253196808</v>
      </c>
      <c r="L874" s="51">
        <f t="shared" si="196"/>
        <v>2864291.3489618455</v>
      </c>
      <c r="M874" s="51"/>
      <c r="N874" s="51">
        <f t="shared" si="189"/>
        <v>2864291.3489618455</v>
      </c>
      <c r="O874" s="34"/>
    </row>
    <row r="875" spans="1:15" s="32" customFormat="1" x14ac:dyDescent="0.25">
      <c r="A875" s="36"/>
      <c r="B875" s="52" t="s">
        <v>840</v>
      </c>
      <c r="C875" s="36">
        <v>4</v>
      </c>
      <c r="D875" s="56">
        <v>27.288999999999998</v>
      </c>
      <c r="E875" s="84">
        <v>5894</v>
      </c>
      <c r="F875" s="191">
        <v>2249829.6</v>
      </c>
      <c r="G875" s="42">
        <v>100</v>
      </c>
      <c r="H875" s="51">
        <f t="shared" si="193"/>
        <v>2249829.6</v>
      </c>
      <c r="I875" s="51">
        <f t="shared" si="192"/>
        <v>0</v>
      </c>
      <c r="J875" s="51">
        <f t="shared" si="194"/>
        <v>381.7152358330506</v>
      </c>
      <c r="K875" s="51">
        <f t="shared" si="195"/>
        <v>608.21545611418492</v>
      </c>
      <c r="L875" s="51">
        <f t="shared" si="196"/>
        <v>1617719.4373679389</v>
      </c>
      <c r="M875" s="51"/>
      <c r="N875" s="51">
        <f t="shared" si="189"/>
        <v>1617719.4373679389</v>
      </c>
      <c r="O875" s="34"/>
    </row>
    <row r="876" spans="1:15" s="32" customFormat="1" x14ac:dyDescent="0.25">
      <c r="A876" s="36"/>
      <c r="B876" s="52" t="s">
        <v>100</v>
      </c>
      <c r="C876" s="36">
        <v>4</v>
      </c>
      <c r="D876" s="56">
        <v>14.374500000000001</v>
      </c>
      <c r="E876" s="84">
        <v>1444</v>
      </c>
      <c r="F876" s="191">
        <v>338529.4</v>
      </c>
      <c r="G876" s="42">
        <v>100</v>
      </c>
      <c r="H876" s="51">
        <f t="shared" si="193"/>
        <v>338529.4</v>
      </c>
      <c r="I876" s="51">
        <f t="shared" si="192"/>
        <v>0</v>
      </c>
      <c r="J876" s="51">
        <f t="shared" si="194"/>
        <v>234.43864265927979</v>
      </c>
      <c r="K876" s="51">
        <f t="shared" si="195"/>
        <v>755.49204928795564</v>
      </c>
      <c r="L876" s="51">
        <f t="shared" si="196"/>
        <v>1153283.3389797376</v>
      </c>
      <c r="M876" s="51"/>
      <c r="N876" s="51">
        <f t="shared" si="189"/>
        <v>1153283.3389797376</v>
      </c>
      <c r="O876" s="34"/>
    </row>
    <row r="877" spans="1:15" s="32" customFormat="1" x14ac:dyDescent="0.25">
      <c r="A877" s="36"/>
      <c r="B877" s="52" t="s">
        <v>602</v>
      </c>
      <c r="C877" s="36">
        <v>4</v>
      </c>
      <c r="D877" s="56">
        <v>10.2719</v>
      </c>
      <c r="E877" s="84">
        <v>1201</v>
      </c>
      <c r="F877" s="191">
        <v>332366.09999999998</v>
      </c>
      <c r="G877" s="42">
        <v>100</v>
      </c>
      <c r="H877" s="51">
        <f t="shared" si="193"/>
        <v>332366.09999999998</v>
      </c>
      <c r="I877" s="51">
        <f t="shared" si="192"/>
        <v>0</v>
      </c>
      <c r="J877" s="51">
        <f t="shared" si="194"/>
        <v>276.74113238967527</v>
      </c>
      <c r="K877" s="51">
        <f t="shared" si="195"/>
        <v>713.18955955756019</v>
      </c>
      <c r="L877" s="51">
        <f t="shared" si="196"/>
        <v>1054854.8085169408</v>
      </c>
      <c r="M877" s="51"/>
      <c r="N877" s="51">
        <f t="shared" si="189"/>
        <v>1054854.8085169408</v>
      </c>
      <c r="O877" s="34"/>
    </row>
    <row r="878" spans="1:15" s="32" customFormat="1" x14ac:dyDescent="0.25">
      <c r="A878" s="36"/>
      <c r="B878" s="52" t="s">
        <v>603</v>
      </c>
      <c r="C878" s="36">
        <v>4</v>
      </c>
      <c r="D878" s="56">
        <v>15.514700000000001</v>
      </c>
      <c r="E878" s="84">
        <v>1502</v>
      </c>
      <c r="F878" s="191">
        <v>343369.3</v>
      </c>
      <c r="G878" s="42">
        <v>100</v>
      </c>
      <c r="H878" s="51">
        <f t="shared" si="193"/>
        <v>343369.3</v>
      </c>
      <c r="I878" s="51">
        <f t="shared" si="192"/>
        <v>0</v>
      </c>
      <c r="J878" s="51">
        <f t="shared" si="194"/>
        <v>228.60805592543275</v>
      </c>
      <c r="K878" s="51">
        <f t="shared" si="195"/>
        <v>761.32263602180274</v>
      </c>
      <c r="L878" s="51">
        <f t="shared" si="196"/>
        <v>1172249.3436130774</v>
      </c>
      <c r="M878" s="51"/>
      <c r="N878" s="51">
        <f t="shared" si="189"/>
        <v>1172249.3436130774</v>
      </c>
      <c r="O878" s="34"/>
    </row>
    <row r="879" spans="1:15" s="32" customFormat="1" x14ac:dyDescent="0.25">
      <c r="A879" s="36"/>
      <c r="B879" s="52" t="s">
        <v>604</v>
      </c>
      <c r="C879" s="36">
        <v>4</v>
      </c>
      <c r="D879" s="56">
        <v>32.592500000000001</v>
      </c>
      <c r="E879" s="84">
        <v>4945</v>
      </c>
      <c r="F879" s="191">
        <v>2763364.7</v>
      </c>
      <c r="G879" s="42">
        <v>100</v>
      </c>
      <c r="H879" s="51">
        <f t="shared" si="193"/>
        <v>2763364.7</v>
      </c>
      <c r="I879" s="51">
        <f t="shared" si="192"/>
        <v>0</v>
      </c>
      <c r="J879" s="51">
        <f t="shared" si="194"/>
        <v>558.81995955510615</v>
      </c>
      <c r="K879" s="51">
        <f t="shared" si="195"/>
        <v>431.11073239212931</v>
      </c>
      <c r="L879" s="51">
        <f t="shared" si="196"/>
        <v>1298113.7345665637</v>
      </c>
      <c r="M879" s="51"/>
      <c r="N879" s="51">
        <f t="shared" si="189"/>
        <v>1298113.7345665637</v>
      </c>
      <c r="O879" s="34"/>
    </row>
    <row r="880" spans="1:15" s="32" customFormat="1" x14ac:dyDescent="0.25">
      <c r="A880" s="36"/>
      <c r="B880" s="52" t="s">
        <v>605</v>
      </c>
      <c r="C880" s="36">
        <v>4</v>
      </c>
      <c r="D880" s="56">
        <v>24.1846</v>
      </c>
      <c r="E880" s="84">
        <v>2949</v>
      </c>
      <c r="F880" s="191">
        <v>1259449.3</v>
      </c>
      <c r="G880" s="42">
        <v>100</v>
      </c>
      <c r="H880" s="51">
        <f t="shared" si="193"/>
        <v>1259449.3</v>
      </c>
      <c r="I880" s="51">
        <f t="shared" si="192"/>
        <v>0</v>
      </c>
      <c r="J880" s="51">
        <f t="shared" si="194"/>
        <v>427.07673787724656</v>
      </c>
      <c r="K880" s="51">
        <f t="shared" si="195"/>
        <v>562.85395406998896</v>
      </c>
      <c r="L880" s="51">
        <f t="shared" si="196"/>
        <v>1158989.5181354552</v>
      </c>
      <c r="M880" s="51"/>
      <c r="N880" s="51">
        <f t="shared" si="189"/>
        <v>1158989.5181354552</v>
      </c>
      <c r="O880" s="34"/>
    </row>
    <row r="881" spans="1:15" s="32" customFormat="1" x14ac:dyDescent="0.25">
      <c r="A881" s="36"/>
      <c r="B881" s="4"/>
      <c r="C881" s="4"/>
      <c r="D881" s="56">
        <v>0</v>
      </c>
      <c r="E881" s="86"/>
      <c r="F881" s="43"/>
      <c r="G881" s="42"/>
      <c r="H881" s="43"/>
      <c r="I881" s="33"/>
      <c r="J881" s="33"/>
      <c r="K881" s="51"/>
      <c r="L881" s="51"/>
      <c r="M881" s="51"/>
      <c r="N881" s="51"/>
      <c r="O881" s="34"/>
    </row>
    <row r="882" spans="1:15" s="32" customFormat="1" x14ac:dyDescent="0.25">
      <c r="A882" s="31" t="s">
        <v>606</v>
      </c>
      <c r="B882" s="44" t="s">
        <v>2</v>
      </c>
      <c r="C882" s="45"/>
      <c r="D882" s="3">
        <v>598.36670000000004</v>
      </c>
      <c r="E882" s="87">
        <f>E883</f>
        <v>37308</v>
      </c>
      <c r="F882" s="38">
        <f t="shared" ref="F882" si="197">F884</f>
        <v>0</v>
      </c>
      <c r="G882" s="38"/>
      <c r="H882" s="38">
        <f>H884</f>
        <v>3290486.9750000001</v>
      </c>
      <c r="I882" s="38">
        <f>I884</f>
        <v>-3290486.9750000001</v>
      </c>
      <c r="J882" s="38"/>
      <c r="K882" s="51"/>
      <c r="L882" s="51"/>
      <c r="M882" s="47">
        <f>M884</f>
        <v>24000576.032051232</v>
      </c>
      <c r="N882" s="38">
        <f t="shared" si="189"/>
        <v>24000576.032051232</v>
      </c>
      <c r="O882" s="34"/>
    </row>
    <row r="883" spans="1:15" s="32" customFormat="1" x14ac:dyDescent="0.25">
      <c r="A883" s="31" t="s">
        <v>606</v>
      </c>
      <c r="B883" s="44" t="s">
        <v>3</v>
      </c>
      <c r="C883" s="45"/>
      <c r="D883" s="3">
        <v>598.36670000000004</v>
      </c>
      <c r="E883" s="87">
        <f>SUM(E885:E907)</f>
        <v>37308</v>
      </c>
      <c r="F883" s="38">
        <f t="shared" ref="F883" si="198">SUM(F885:F907)</f>
        <v>23055768.100000001</v>
      </c>
      <c r="G883" s="38"/>
      <c r="H883" s="38">
        <f>SUM(H885:H907)</f>
        <v>16474794.15</v>
      </c>
      <c r="I883" s="38">
        <f>SUM(I885:I907)</f>
        <v>6580973.9500000002</v>
      </c>
      <c r="J883" s="38"/>
      <c r="K883" s="51"/>
      <c r="L883" s="38">
        <f>SUM(L885:L907)</f>
        <v>24625340.144518517</v>
      </c>
      <c r="M883" s="51"/>
      <c r="N883" s="38">
        <f t="shared" si="189"/>
        <v>24625340.144518517</v>
      </c>
      <c r="O883" s="34"/>
    </row>
    <row r="884" spans="1:15" s="32" customFormat="1" x14ac:dyDescent="0.25">
      <c r="A884" s="36"/>
      <c r="B884" s="52" t="s">
        <v>26</v>
      </c>
      <c r="C884" s="36">
        <v>2</v>
      </c>
      <c r="D884" s="56">
        <v>0</v>
      </c>
      <c r="E884" s="90"/>
      <c r="F884" s="51"/>
      <c r="G884" s="42">
        <v>25</v>
      </c>
      <c r="H884" s="51">
        <f>F906*G884/100</f>
        <v>3290486.9750000001</v>
      </c>
      <c r="I884" s="51">
        <f t="shared" ref="I884:I907" si="199">F884-H884</f>
        <v>-3290486.9750000001</v>
      </c>
      <c r="J884" s="51"/>
      <c r="K884" s="51"/>
      <c r="L884" s="51"/>
      <c r="M884" s="51">
        <f>($L$7*$L$8*E882/$L$10)+($L$7*$L$9*D882/$L$11)</f>
        <v>24000576.032051232</v>
      </c>
      <c r="N884" s="51">
        <f t="shared" si="189"/>
        <v>24000576.032051232</v>
      </c>
      <c r="O884" s="34"/>
    </row>
    <row r="885" spans="1:15" s="32" customFormat="1" x14ac:dyDescent="0.25">
      <c r="A885" s="36"/>
      <c r="B885" s="52" t="s">
        <v>607</v>
      </c>
      <c r="C885" s="36">
        <v>4</v>
      </c>
      <c r="D885" s="56">
        <v>26.591699999999999</v>
      </c>
      <c r="E885" s="84">
        <v>1260</v>
      </c>
      <c r="F885" s="192">
        <v>593633.30000000005</v>
      </c>
      <c r="G885" s="42">
        <v>100</v>
      </c>
      <c r="H885" s="51">
        <f t="shared" ref="H885:H907" si="200">F885*G885/100</f>
        <v>593633.30000000005</v>
      </c>
      <c r="I885" s="51">
        <f t="shared" si="199"/>
        <v>0</v>
      </c>
      <c r="J885" s="51">
        <f t="shared" si="194"/>
        <v>471.13753968253974</v>
      </c>
      <c r="K885" s="51">
        <f t="shared" ref="K885:K907" si="201">$J$11*$J$19-J885</f>
        <v>518.79315226469566</v>
      </c>
      <c r="L885" s="51">
        <f t="shared" ref="L885:L907" si="202">IF(K885&gt;0,$J$7*$J$8*(K885/$K$19),0)+$J$7*$J$9*(E885/$E$19)+$J$7*$J$10*(D885/$D$19)</f>
        <v>889756.24204275105</v>
      </c>
      <c r="M885" s="51"/>
      <c r="N885" s="51">
        <f t="shared" si="189"/>
        <v>889756.24204275105</v>
      </c>
      <c r="O885" s="34"/>
    </row>
    <row r="886" spans="1:15" s="32" customFormat="1" x14ac:dyDescent="0.25">
      <c r="A886" s="36"/>
      <c r="B886" s="52" t="s">
        <v>608</v>
      </c>
      <c r="C886" s="36">
        <v>4</v>
      </c>
      <c r="D886" s="56">
        <v>21.4466</v>
      </c>
      <c r="E886" s="84">
        <v>1228</v>
      </c>
      <c r="F886" s="192">
        <v>273518.2</v>
      </c>
      <c r="G886" s="42">
        <v>100</v>
      </c>
      <c r="H886" s="51">
        <f t="shared" si="200"/>
        <v>273518.2</v>
      </c>
      <c r="I886" s="51">
        <f t="shared" si="199"/>
        <v>0</v>
      </c>
      <c r="J886" s="51">
        <f t="shared" si="194"/>
        <v>222.73469055374593</v>
      </c>
      <c r="K886" s="51">
        <f t="shared" si="201"/>
        <v>767.1960013934895</v>
      </c>
      <c r="L886" s="51">
        <f t="shared" si="202"/>
        <v>1164761.8780633116</v>
      </c>
      <c r="M886" s="51"/>
      <c r="N886" s="51">
        <f t="shared" si="189"/>
        <v>1164761.8780633116</v>
      </c>
      <c r="O886" s="34"/>
    </row>
    <row r="887" spans="1:15" s="32" customFormat="1" x14ac:dyDescent="0.25">
      <c r="A887" s="36"/>
      <c r="B887" s="52" t="s">
        <v>841</v>
      </c>
      <c r="C887" s="36">
        <v>4</v>
      </c>
      <c r="D887" s="56">
        <v>20.6798</v>
      </c>
      <c r="E887" s="84">
        <v>1410</v>
      </c>
      <c r="F887" s="192">
        <v>847514.5</v>
      </c>
      <c r="G887" s="42">
        <v>100</v>
      </c>
      <c r="H887" s="51">
        <f t="shared" si="200"/>
        <v>847514.5</v>
      </c>
      <c r="I887" s="51">
        <f t="shared" si="199"/>
        <v>0</v>
      </c>
      <c r="J887" s="51">
        <f t="shared" si="194"/>
        <v>601.07411347517734</v>
      </c>
      <c r="K887" s="51">
        <f t="shared" si="201"/>
        <v>388.85657847205812</v>
      </c>
      <c r="L887" s="51">
        <f t="shared" si="202"/>
        <v>731771.16537037888</v>
      </c>
      <c r="M887" s="51"/>
      <c r="N887" s="51">
        <f t="shared" si="189"/>
        <v>731771.16537037888</v>
      </c>
      <c r="O887" s="34"/>
    </row>
    <row r="888" spans="1:15" s="32" customFormat="1" x14ac:dyDescent="0.25">
      <c r="A888" s="36"/>
      <c r="B888" s="52" t="s">
        <v>842</v>
      </c>
      <c r="C888" s="36">
        <v>4</v>
      </c>
      <c r="D888" s="56">
        <v>48.986699999999999</v>
      </c>
      <c r="E888" s="84">
        <v>2452</v>
      </c>
      <c r="F888" s="192">
        <v>417997.3</v>
      </c>
      <c r="G888" s="42">
        <v>100</v>
      </c>
      <c r="H888" s="51">
        <f t="shared" si="200"/>
        <v>417997.3</v>
      </c>
      <c r="I888" s="51">
        <f t="shared" si="199"/>
        <v>0</v>
      </c>
      <c r="J888" s="51">
        <f t="shared" si="194"/>
        <v>170.47198205546493</v>
      </c>
      <c r="K888" s="51">
        <f t="shared" si="201"/>
        <v>819.45870989177047</v>
      </c>
      <c r="L888" s="51">
        <f t="shared" si="202"/>
        <v>1492891.3829726495</v>
      </c>
      <c r="M888" s="51"/>
      <c r="N888" s="51">
        <f t="shared" si="189"/>
        <v>1492891.3829726495</v>
      </c>
      <c r="O888" s="34"/>
    </row>
    <row r="889" spans="1:15" s="32" customFormat="1" x14ac:dyDescent="0.25">
      <c r="A889" s="36"/>
      <c r="B889" s="52" t="s">
        <v>609</v>
      </c>
      <c r="C889" s="36">
        <v>4</v>
      </c>
      <c r="D889" s="56">
        <v>62.897199999999998</v>
      </c>
      <c r="E889" s="84">
        <v>3200</v>
      </c>
      <c r="F889" s="192">
        <v>1357155.1</v>
      </c>
      <c r="G889" s="42">
        <v>100</v>
      </c>
      <c r="H889" s="51">
        <f t="shared" si="200"/>
        <v>1357155.1</v>
      </c>
      <c r="I889" s="51">
        <f t="shared" si="199"/>
        <v>0</v>
      </c>
      <c r="J889" s="51">
        <f t="shared" si="194"/>
        <v>424.11096875000004</v>
      </c>
      <c r="K889" s="51">
        <f t="shared" si="201"/>
        <v>565.81972319723536</v>
      </c>
      <c r="L889" s="51">
        <f t="shared" si="202"/>
        <v>1339585.3541521174</v>
      </c>
      <c r="M889" s="51"/>
      <c r="N889" s="51">
        <f t="shared" si="189"/>
        <v>1339585.3541521174</v>
      </c>
      <c r="O889" s="34"/>
    </row>
    <row r="890" spans="1:15" s="32" customFormat="1" x14ac:dyDescent="0.25">
      <c r="A890" s="36"/>
      <c r="B890" s="52" t="s">
        <v>610</v>
      </c>
      <c r="C890" s="36">
        <v>4</v>
      </c>
      <c r="D890" s="56">
        <v>33.687600000000003</v>
      </c>
      <c r="E890" s="84">
        <v>2074</v>
      </c>
      <c r="F890" s="192">
        <v>369207.4</v>
      </c>
      <c r="G890" s="42">
        <v>100</v>
      </c>
      <c r="H890" s="51">
        <f t="shared" si="200"/>
        <v>369207.4</v>
      </c>
      <c r="I890" s="51">
        <f t="shared" si="199"/>
        <v>0</v>
      </c>
      <c r="J890" s="51">
        <f t="shared" si="194"/>
        <v>178.01706846673096</v>
      </c>
      <c r="K890" s="51">
        <f t="shared" si="201"/>
        <v>811.9136234805045</v>
      </c>
      <c r="L890" s="51">
        <f t="shared" si="202"/>
        <v>1376685.4152736792</v>
      </c>
      <c r="M890" s="51"/>
      <c r="N890" s="51">
        <f t="shared" si="189"/>
        <v>1376685.4152736792</v>
      </c>
      <c r="O890" s="34"/>
    </row>
    <row r="891" spans="1:15" s="32" customFormat="1" x14ac:dyDescent="0.25">
      <c r="A891" s="36"/>
      <c r="B891" s="52" t="s">
        <v>611</v>
      </c>
      <c r="C891" s="36">
        <v>4</v>
      </c>
      <c r="D891" s="56">
        <v>36.413200000000003</v>
      </c>
      <c r="E891" s="84">
        <v>1311</v>
      </c>
      <c r="F891" s="192">
        <v>325900.2</v>
      </c>
      <c r="G891" s="42">
        <v>100</v>
      </c>
      <c r="H891" s="51">
        <f t="shared" si="200"/>
        <v>325900.2</v>
      </c>
      <c r="I891" s="51">
        <f t="shared" si="199"/>
        <v>0</v>
      </c>
      <c r="J891" s="51">
        <f t="shared" si="194"/>
        <v>248.58901601830664</v>
      </c>
      <c r="K891" s="51">
        <f t="shared" si="201"/>
        <v>741.34167592892879</v>
      </c>
      <c r="L891" s="51">
        <f t="shared" si="202"/>
        <v>1200279.1242978319</v>
      </c>
      <c r="M891" s="51"/>
      <c r="N891" s="51">
        <f t="shared" si="189"/>
        <v>1200279.1242978319</v>
      </c>
      <c r="O891" s="34"/>
    </row>
    <row r="892" spans="1:15" s="32" customFormat="1" x14ac:dyDescent="0.25">
      <c r="A892" s="36"/>
      <c r="B892" s="52" t="s">
        <v>612</v>
      </c>
      <c r="C892" s="36">
        <v>4</v>
      </c>
      <c r="D892" s="56">
        <v>17.424600000000002</v>
      </c>
      <c r="E892" s="84">
        <v>703</v>
      </c>
      <c r="F892" s="192">
        <v>94958.1</v>
      </c>
      <c r="G892" s="42">
        <v>100</v>
      </c>
      <c r="H892" s="51">
        <f t="shared" si="200"/>
        <v>94958.1</v>
      </c>
      <c r="I892" s="51">
        <f t="shared" si="199"/>
        <v>0</v>
      </c>
      <c r="J892" s="51">
        <f t="shared" si="194"/>
        <v>135.07553342816502</v>
      </c>
      <c r="K892" s="51">
        <f t="shared" si="201"/>
        <v>854.85515851907041</v>
      </c>
      <c r="L892" s="51">
        <f t="shared" si="202"/>
        <v>1185120.7880811582</v>
      </c>
      <c r="M892" s="51"/>
      <c r="N892" s="51">
        <f t="shared" si="189"/>
        <v>1185120.7880811582</v>
      </c>
      <c r="O892" s="34"/>
    </row>
    <row r="893" spans="1:15" s="32" customFormat="1" x14ac:dyDescent="0.25">
      <c r="A893" s="36"/>
      <c r="B893" s="52" t="s">
        <v>613</v>
      </c>
      <c r="C893" s="36">
        <v>4</v>
      </c>
      <c r="D893" s="56">
        <v>18.459800000000001</v>
      </c>
      <c r="E893" s="84">
        <v>1298</v>
      </c>
      <c r="F893" s="192">
        <v>228358.3</v>
      </c>
      <c r="G893" s="42">
        <v>100</v>
      </c>
      <c r="H893" s="51">
        <f t="shared" si="200"/>
        <v>228358.3</v>
      </c>
      <c r="I893" s="51">
        <f t="shared" si="199"/>
        <v>0</v>
      </c>
      <c r="J893" s="51">
        <f t="shared" si="194"/>
        <v>175.93089368258859</v>
      </c>
      <c r="K893" s="51">
        <f t="shared" si="201"/>
        <v>813.99979826464687</v>
      </c>
      <c r="L893" s="51">
        <f t="shared" si="202"/>
        <v>1219235.9804551324</v>
      </c>
      <c r="M893" s="51"/>
      <c r="N893" s="51">
        <f t="shared" si="189"/>
        <v>1219235.9804551324</v>
      </c>
      <c r="O893" s="34"/>
    </row>
    <row r="894" spans="1:15" s="32" customFormat="1" x14ac:dyDescent="0.25">
      <c r="A894" s="36"/>
      <c r="B894" s="52" t="s">
        <v>296</v>
      </c>
      <c r="C894" s="36">
        <v>4</v>
      </c>
      <c r="D894" s="56">
        <v>17.335699999999999</v>
      </c>
      <c r="E894" s="84">
        <v>843</v>
      </c>
      <c r="F894" s="192">
        <v>245776.9</v>
      </c>
      <c r="G894" s="42">
        <v>100</v>
      </c>
      <c r="H894" s="51">
        <f t="shared" si="200"/>
        <v>245776.9</v>
      </c>
      <c r="I894" s="51">
        <f t="shared" si="199"/>
        <v>0</v>
      </c>
      <c r="J894" s="51">
        <f t="shared" si="194"/>
        <v>291.55029655990512</v>
      </c>
      <c r="K894" s="51">
        <f t="shared" si="201"/>
        <v>698.38039538733028</v>
      </c>
      <c r="L894" s="51">
        <f t="shared" si="202"/>
        <v>1015521.4418604496</v>
      </c>
      <c r="M894" s="51"/>
      <c r="N894" s="51">
        <f t="shared" si="189"/>
        <v>1015521.4418604496</v>
      </c>
      <c r="O894" s="34"/>
    </row>
    <row r="895" spans="1:15" s="32" customFormat="1" x14ac:dyDescent="0.25">
      <c r="A895" s="36"/>
      <c r="B895" s="52" t="s">
        <v>614</v>
      </c>
      <c r="C895" s="36">
        <v>4</v>
      </c>
      <c r="D895" s="56">
        <v>9.4989999999999988</v>
      </c>
      <c r="E895" s="84">
        <v>565</v>
      </c>
      <c r="F895" s="192">
        <v>86475.7</v>
      </c>
      <c r="G895" s="42">
        <v>100</v>
      </c>
      <c r="H895" s="51">
        <f t="shared" si="200"/>
        <v>86475.7</v>
      </c>
      <c r="I895" s="51">
        <f t="shared" si="199"/>
        <v>0</v>
      </c>
      <c r="J895" s="51">
        <f t="shared" si="194"/>
        <v>153.05433628318585</v>
      </c>
      <c r="K895" s="51">
        <f t="shared" si="201"/>
        <v>836.87635566404958</v>
      </c>
      <c r="L895" s="51">
        <f t="shared" si="202"/>
        <v>1115732.3481745592</v>
      </c>
      <c r="M895" s="51"/>
      <c r="N895" s="51">
        <f t="shared" si="189"/>
        <v>1115732.3481745592</v>
      </c>
      <c r="O895" s="34"/>
    </row>
    <row r="896" spans="1:15" s="32" customFormat="1" x14ac:dyDescent="0.25">
      <c r="A896" s="36"/>
      <c r="B896" s="52" t="s">
        <v>615</v>
      </c>
      <c r="C896" s="36">
        <v>4</v>
      </c>
      <c r="D896" s="56">
        <v>50.374799999999993</v>
      </c>
      <c r="E896" s="84">
        <v>2656</v>
      </c>
      <c r="F896" s="192">
        <v>742347.2</v>
      </c>
      <c r="G896" s="42">
        <v>100</v>
      </c>
      <c r="H896" s="51">
        <f t="shared" si="200"/>
        <v>742347.2</v>
      </c>
      <c r="I896" s="51">
        <f t="shared" si="199"/>
        <v>0</v>
      </c>
      <c r="J896" s="51">
        <f t="shared" si="194"/>
        <v>279.49819277108435</v>
      </c>
      <c r="K896" s="51">
        <f t="shared" si="201"/>
        <v>710.43249917615117</v>
      </c>
      <c r="L896" s="51">
        <f t="shared" si="202"/>
        <v>1394293.8980137303</v>
      </c>
      <c r="M896" s="51"/>
      <c r="N896" s="51">
        <f t="shared" si="189"/>
        <v>1394293.8980137303</v>
      </c>
      <c r="O896" s="34"/>
    </row>
    <row r="897" spans="1:15" s="32" customFormat="1" x14ac:dyDescent="0.25">
      <c r="A897" s="36"/>
      <c r="B897" s="52" t="s">
        <v>574</v>
      </c>
      <c r="C897" s="36">
        <v>4</v>
      </c>
      <c r="D897" s="56">
        <v>12.6898</v>
      </c>
      <c r="E897" s="84">
        <v>745</v>
      </c>
      <c r="F897" s="192">
        <v>146294</v>
      </c>
      <c r="G897" s="42">
        <v>100</v>
      </c>
      <c r="H897" s="51">
        <f t="shared" si="200"/>
        <v>146294</v>
      </c>
      <c r="I897" s="51">
        <f t="shared" si="199"/>
        <v>0</v>
      </c>
      <c r="J897" s="51">
        <f t="shared" si="194"/>
        <v>196.36778523489932</v>
      </c>
      <c r="K897" s="51">
        <f t="shared" si="201"/>
        <v>793.56290671233614</v>
      </c>
      <c r="L897" s="51">
        <f t="shared" si="202"/>
        <v>1099546.0599084997</v>
      </c>
      <c r="M897" s="51"/>
      <c r="N897" s="51">
        <f t="shared" si="189"/>
        <v>1099546.0599084997</v>
      </c>
      <c r="O897" s="34"/>
    </row>
    <row r="898" spans="1:15" s="32" customFormat="1" x14ac:dyDescent="0.25">
      <c r="A898" s="36"/>
      <c r="B898" s="52" t="s">
        <v>616</v>
      </c>
      <c r="C898" s="36">
        <v>4</v>
      </c>
      <c r="D898" s="56">
        <v>34.032299999999999</v>
      </c>
      <c r="E898" s="84">
        <v>1646</v>
      </c>
      <c r="F898" s="192">
        <v>459224.8</v>
      </c>
      <c r="G898" s="42">
        <v>100</v>
      </c>
      <c r="H898" s="51">
        <f t="shared" si="200"/>
        <v>459224.8</v>
      </c>
      <c r="I898" s="51">
        <f t="shared" si="199"/>
        <v>0</v>
      </c>
      <c r="J898" s="51">
        <f t="shared" si="194"/>
        <v>278.99441069258808</v>
      </c>
      <c r="K898" s="51">
        <f t="shared" si="201"/>
        <v>710.93628125464738</v>
      </c>
      <c r="L898" s="51">
        <f t="shared" si="202"/>
        <v>1199604.7420217427</v>
      </c>
      <c r="M898" s="51"/>
      <c r="N898" s="51">
        <f t="shared" ref="N898:N961" si="203">L898+M898</f>
        <v>1199604.7420217427</v>
      </c>
      <c r="O898" s="34"/>
    </row>
    <row r="899" spans="1:15" s="32" customFormat="1" x14ac:dyDescent="0.25">
      <c r="A899" s="36"/>
      <c r="B899" s="52" t="s">
        <v>617</v>
      </c>
      <c r="C899" s="36">
        <v>4</v>
      </c>
      <c r="D899" s="56">
        <v>17.230599999999999</v>
      </c>
      <c r="E899" s="84">
        <v>813</v>
      </c>
      <c r="F899" s="192">
        <v>264544.2</v>
      </c>
      <c r="G899" s="42">
        <v>100</v>
      </c>
      <c r="H899" s="51">
        <f t="shared" si="200"/>
        <v>264544.2</v>
      </c>
      <c r="I899" s="51">
        <f t="shared" si="199"/>
        <v>0</v>
      </c>
      <c r="J899" s="51">
        <f t="shared" si="194"/>
        <v>325.3926199261993</v>
      </c>
      <c r="K899" s="51">
        <f t="shared" si="201"/>
        <v>664.53807202103621</v>
      </c>
      <c r="L899" s="51">
        <f t="shared" si="202"/>
        <v>970483.47583075869</v>
      </c>
      <c r="M899" s="51"/>
      <c r="N899" s="51">
        <f t="shared" si="203"/>
        <v>970483.47583075869</v>
      </c>
      <c r="O899" s="34"/>
    </row>
    <row r="900" spans="1:15" s="32" customFormat="1" x14ac:dyDescent="0.25">
      <c r="A900" s="36"/>
      <c r="B900" s="52" t="s">
        <v>618</v>
      </c>
      <c r="C900" s="36">
        <v>4</v>
      </c>
      <c r="D900" s="56">
        <v>31.044899999999998</v>
      </c>
      <c r="E900" s="84">
        <v>2508</v>
      </c>
      <c r="F900" s="192">
        <v>694401.8</v>
      </c>
      <c r="G900" s="42">
        <v>100</v>
      </c>
      <c r="H900" s="51">
        <f t="shared" si="200"/>
        <v>694401.8</v>
      </c>
      <c r="I900" s="51">
        <f t="shared" si="199"/>
        <v>0</v>
      </c>
      <c r="J900" s="51">
        <f t="shared" si="194"/>
        <v>276.87472089314196</v>
      </c>
      <c r="K900" s="51">
        <f t="shared" si="201"/>
        <v>713.05597105409356</v>
      </c>
      <c r="L900" s="51">
        <f t="shared" si="202"/>
        <v>1306025.4476996532</v>
      </c>
      <c r="M900" s="51"/>
      <c r="N900" s="51">
        <f t="shared" si="203"/>
        <v>1306025.4476996532</v>
      </c>
      <c r="O900" s="34"/>
    </row>
    <row r="901" spans="1:15" s="32" customFormat="1" x14ac:dyDescent="0.25">
      <c r="A901" s="36"/>
      <c r="B901" s="52" t="s">
        <v>619</v>
      </c>
      <c r="C901" s="36">
        <v>4</v>
      </c>
      <c r="D901" s="56">
        <v>11.1501</v>
      </c>
      <c r="E901" s="84">
        <v>682</v>
      </c>
      <c r="F901" s="192">
        <v>704119.4</v>
      </c>
      <c r="G901" s="42">
        <v>100</v>
      </c>
      <c r="H901" s="51">
        <f t="shared" si="200"/>
        <v>704119.4</v>
      </c>
      <c r="I901" s="51">
        <f t="shared" si="199"/>
        <v>0</v>
      </c>
      <c r="J901" s="51">
        <f t="shared" si="194"/>
        <v>1032.4331378299121</v>
      </c>
      <c r="K901" s="51">
        <f t="shared" si="201"/>
        <v>-42.502445882676625</v>
      </c>
      <c r="L901" s="51">
        <f t="shared" si="202"/>
        <v>132297.92537173216</v>
      </c>
      <c r="M901" s="51"/>
      <c r="N901" s="51">
        <f t="shared" si="203"/>
        <v>132297.92537173216</v>
      </c>
      <c r="O901" s="34"/>
    </row>
    <row r="902" spans="1:15" s="32" customFormat="1" x14ac:dyDescent="0.25">
      <c r="A902" s="36"/>
      <c r="B902" s="52" t="s">
        <v>620</v>
      </c>
      <c r="C902" s="36">
        <v>4</v>
      </c>
      <c r="D902" s="56">
        <v>10.266300000000001</v>
      </c>
      <c r="E902" s="84">
        <v>953</v>
      </c>
      <c r="F902" s="192">
        <v>292474.59999999998</v>
      </c>
      <c r="G902" s="42">
        <v>100</v>
      </c>
      <c r="H902" s="51">
        <f t="shared" si="200"/>
        <v>292474.59999999998</v>
      </c>
      <c r="I902" s="51">
        <f t="shared" si="199"/>
        <v>0</v>
      </c>
      <c r="J902" s="51">
        <f t="shared" si="194"/>
        <v>306.8988457502623</v>
      </c>
      <c r="K902" s="51">
        <f t="shared" si="201"/>
        <v>683.03184619697322</v>
      </c>
      <c r="L902" s="51">
        <f t="shared" si="202"/>
        <v>985539.66553287418</v>
      </c>
      <c r="M902" s="51"/>
      <c r="N902" s="51">
        <f t="shared" si="203"/>
        <v>985539.66553287418</v>
      </c>
      <c r="O902" s="34"/>
    </row>
    <row r="903" spans="1:15" s="32" customFormat="1" x14ac:dyDescent="0.25">
      <c r="A903" s="36"/>
      <c r="B903" s="52" t="s">
        <v>621</v>
      </c>
      <c r="C903" s="36">
        <v>4</v>
      </c>
      <c r="D903" s="56">
        <v>27.482099999999999</v>
      </c>
      <c r="E903" s="84">
        <v>1328</v>
      </c>
      <c r="F903" s="192">
        <v>297150.59999999998</v>
      </c>
      <c r="G903" s="42">
        <v>100</v>
      </c>
      <c r="H903" s="51">
        <f t="shared" si="200"/>
        <v>297150.59999999998</v>
      </c>
      <c r="I903" s="51">
        <f t="shared" si="199"/>
        <v>0</v>
      </c>
      <c r="J903" s="51">
        <f t="shared" si="194"/>
        <v>223.75798192771083</v>
      </c>
      <c r="K903" s="51">
        <f t="shared" si="201"/>
        <v>766.17271001952463</v>
      </c>
      <c r="L903" s="51">
        <f t="shared" si="202"/>
        <v>1199250.4165801187</v>
      </c>
      <c r="M903" s="51"/>
      <c r="N903" s="51">
        <f t="shared" si="203"/>
        <v>1199250.4165801187</v>
      </c>
      <c r="O903" s="34"/>
    </row>
    <row r="904" spans="1:15" s="32" customFormat="1" x14ac:dyDescent="0.25">
      <c r="A904" s="36"/>
      <c r="B904" s="52" t="s">
        <v>843</v>
      </c>
      <c r="C904" s="36">
        <v>4</v>
      </c>
      <c r="D904" s="56">
        <v>24.450700000000005</v>
      </c>
      <c r="E904" s="84">
        <v>1046</v>
      </c>
      <c r="F904" s="192">
        <v>630940.9</v>
      </c>
      <c r="G904" s="42">
        <v>100</v>
      </c>
      <c r="H904" s="51">
        <f t="shared" si="200"/>
        <v>630940.9</v>
      </c>
      <c r="I904" s="51">
        <f t="shared" si="199"/>
        <v>0</v>
      </c>
      <c r="J904" s="51">
        <f t="shared" si="194"/>
        <v>603.19397705544941</v>
      </c>
      <c r="K904" s="51">
        <f t="shared" si="201"/>
        <v>386.73671489178605</v>
      </c>
      <c r="L904" s="51">
        <f t="shared" si="202"/>
        <v>694667.25277224369</v>
      </c>
      <c r="M904" s="51"/>
      <c r="N904" s="51">
        <f t="shared" si="203"/>
        <v>694667.25277224369</v>
      </c>
      <c r="O904" s="34"/>
    </row>
    <row r="905" spans="1:15" s="32" customFormat="1" x14ac:dyDescent="0.25">
      <c r="A905" s="36"/>
      <c r="B905" s="52" t="s">
        <v>622</v>
      </c>
      <c r="C905" s="36">
        <v>4</v>
      </c>
      <c r="D905" s="56">
        <v>14.500899999999998</v>
      </c>
      <c r="E905" s="84">
        <v>676</v>
      </c>
      <c r="F905" s="192">
        <v>315300.3</v>
      </c>
      <c r="G905" s="42">
        <v>100</v>
      </c>
      <c r="H905" s="51">
        <f t="shared" si="200"/>
        <v>315300.3</v>
      </c>
      <c r="I905" s="51">
        <f t="shared" si="199"/>
        <v>0</v>
      </c>
      <c r="J905" s="51">
        <f t="shared" si="194"/>
        <v>466.42056213017747</v>
      </c>
      <c r="K905" s="51">
        <f t="shared" si="201"/>
        <v>523.51012981705799</v>
      </c>
      <c r="L905" s="51">
        <f t="shared" si="202"/>
        <v>772704.25791256339</v>
      </c>
      <c r="M905" s="51"/>
      <c r="N905" s="51">
        <f t="shared" si="203"/>
        <v>772704.25791256339</v>
      </c>
      <c r="O905" s="34"/>
    </row>
    <row r="906" spans="1:15" s="32" customFormat="1" x14ac:dyDescent="0.25">
      <c r="A906" s="36"/>
      <c r="B906" s="52" t="s">
        <v>606</v>
      </c>
      <c r="C906" s="36">
        <v>3</v>
      </c>
      <c r="D906" s="56">
        <v>19.206800000000001</v>
      </c>
      <c r="E906" s="84">
        <v>5857</v>
      </c>
      <c r="F906" s="192">
        <v>13161947.9</v>
      </c>
      <c r="G906" s="42">
        <v>50</v>
      </c>
      <c r="H906" s="51">
        <f t="shared" si="200"/>
        <v>6580973.9500000002</v>
      </c>
      <c r="I906" s="51">
        <f t="shared" si="199"/>
        <v>6580973.9500000002</v>
      </c>
      <c r="J906" s="51">
        <f t="shared" si="194"/>
        <v>2247.2166467474817</v>
      </c>
      <c r="K906" s="51">
        <f t="shared" si="201"/>
        <v>-1257.2859548002461</v>
      </c>
      <c r="L906" s="51">
        <f t="shared" si="202"/>
        <v>852294.58837309806</v>
      </c>
      <c r="M906" s="51"/>
      <c r="N906" s="51">
        <f t="shared" si="203"/>
        <v>852294.58837309806</v>
      </c>
      <c r="O906" s="34"/>
    </row>
    <row r="907" spans="1:15" s="32" customFormat="1" x14ac:dyDescent="0.25">
      <c r="A907" s="36"/>
      <c r="B907" s="52" t="s">
        <v>844</v>
      </c>
      <c r="C907" s="36">
        <v>4</v>
      </c>
      <c r="D907" s="56">
        <v>32.515500000000003</v>
      </c>
      <c r="E907" s="84">
        <v>2054</v>
      </c>
      <c r="F907" s="192">
        <v>506527.4</v>
      </c>
      <c r="G907" s="42">
        <v>100</v>
      </c>
      <c r="H907" s="51">
        <f t="shared" si="200"/>
        <v>506527.4</v>
      </c>
      <c r="I907" s="51">
        <f t="shared" si="199"/>
        <v>0</v>
      </c>
      <c r="J907" s="51">
        <f t="shared" si="194"/>
        <v>246.60535540408958</v>
      </c>
      <c r="K907" s="51">
        <f t="shared" si="201"/>
        <v>743.32533654314591</v>
      </c>
      <c r="L907" s="51">
        <f t="shared" si="202"/>
        <v>1287291.2937574771</v>
      </c>
      <c r="M907" s="51"/>
      <c r="N907" s="51">
        <f t="shared" si="203"/>
        <v>1287291.2937574771</v>
      </c>
      <c r="O907" s="34"/>
    </row>
    <row r="908" spans="1:15" s="32" customFormat="1" x14ac:dyDescent="0.25">
      <c r="A908" s="36"/>
      <c r="B908" s="4"/>
      <c r="C908" s="4"/>
      <c r="D908" s="56">
        <v>0</v>
      </c>
      <c r="E908" s="86"/>
      <c r="F908" s="43"/>
      <c r="G908" s="42"/>
      <c r="H908" s="43"/>
      <c r="I908" s="33"/>
      <c r="J908" s="33"/>
      <c r="K908" s="51"/>
      <c r="L908" s="51"/>
      <c r="M908" s="51"/>
      <c r="N908" s="51"/>
      <c r="O908" s="34"/>
    </row>
    <row r="909" spans="1:15" s="32" customFormat="1" x14ac:dyDescent="0.25">
      <c r="A909" s="31" t="s">
        <v>623</v>
      </c>
      <c r="B909" s="44" t="s">
        <v>2</v>
      </c>
      <c r="C909" s="45"/>
      <c r="D909" s="3">
        <v>998.38089999999977</v>
      </c>
      <c r="E909" s="87">
        <f>E910</f>
        <v>63674</v>
      </c>
      <c r="F909" s="38">
        <f t="shared" ref="F909" si="204">F911</f>
        <v>0</v>
      </c>
      <c r="G909" s="38"/>
      <c r="H909" s="38">
        <f>H911</f>
        <v>4919736.05</v>
      </c>
      <c r="I909" s="38">
        <f>I911</f>
        <v>-4919736.05</v>
      </c>
      <c r="J909" s="38"/>
      <c r="K909" s="51"/>
      <c r="L909" s="51"/>
      <c r="M909" s="47">
        <f>M911</f>
        <v>40540418.40322642</v>
      </c>
      <c r="N909" s="38">
        <f t="shared" si="203"/>
        <v>40540418.40322642</v>
      </c>
      <c r="O909" s="34"/>
    </row>
    <row r="910" spans="1:15" s="32" customFormat="1" x14ac:dyDescent="0.25">
      <c r="A910" s="31" t="s">
        <v>623</v>
      </c>
      <c r="B910" s="44" t="s">
        <v>3</v>
      </c>
      <c r="C910" s="45"/>
      <c r="D910" s="3">
        <v>998.38089999999977</v>
      </c>
      <c r="E910" s="87">
        <f>SUM(E912:E934)</f>
        <v>63674</v>
      </c>
      <c r="F910" s="38">
        <f t="shared" ref="F910" si="205">SUM(F912:F934)</f>
        <v>43170998.300000004</v>
      </c>
      <c r="G910" s="38"/>
      <c r="H910" s="38">
        <f>SUM(H912:H934)</f>
        <v>33331526.199999999</v>
      </c>
      <c r="I910" s="38">
        <f>SUM(I912:I934)</f>
        <v>9839472.0999999996</v>
      </c>
      <c r="J910" s="38"/>
      <c r="K910" s="51"/>
      <c r="L910" s="38">
        <f>SUM(L912:L934)</f>
        <v>27377795.93138678</v>
      </c>
      <c r="M910" s="51"/>
      <c r="N910" s="38">
        <f t="shared" si="203"/>
        <v>27377795.93138678</v>
      </c>
      <c r="O910" s="34"/>
    </row>
    <row r="911" spans="1:15" s="32" customFormat="1" x14ac:dyDescent="0.25">
      <c r="A911" s="36"/>
      <c r="B911" s="52" t="s">
        <v>26</v>
      </c>
      <c r="C911" s="36">
        <v>2</v>
      </c>
      <c r="D911" s="56">
        <v>0</v>
      </c>
      <c r="E911" s="90"/>
      <c r="F911" s="51"/>
      <c r="G911" s="42">
        <v>25</v>
      </c>
      <c r="H911" s="51">
        <f>F930*G911/100</f>
        <v>4919736.05</v>
      </c>
      <c r="I911" s="51">
        <f t="shared" ref="I911:I934" si="206">F911-H911</f>
        <v>-4919736.05</v>
      </c>
      <c r="J911" s="51"/>
      <c r="K911" s="51"/>
      <c r="L911" s="51"/>
      <c r="M911" s="51">
        <f>($L$7*$L$8*E909/$L$10)+($L$7*$L$9*D909/$L$11)</f>
        <v>40540418.40322642</v>
      </c>
      <c r="N911" s="51">
        <f t="shared" si="203"/>
        <v>40540418.40322642</v>
      </c>
      <c r="O911" s="34"/>
    </row>
    <row r="912" spans="1:15" s="32" customFormat="1" x14ac:dyDescent="0.25">
      <c r="A912" s="36"/>
      <c r="B912" s="52" t="s">
        <v>624</v>
      </c>
      <c r="C912" s="36">
        <v>4</v>
      </c>
      <c r="D912" s="56">
        <v>17.226600000000001</v>
      </c>
      <c r="E912" s="84">
        <v>423</v>
      </c>
      <c r="F912" s="193">
        <v>165792.29999999999</v>
      </c>
      <c r="G912" s="42">
        <v>100</v>
      </c>
      <c r="H912" s="51">
        <f t="shared" ref="H912:H934" si="207">F912*G912/100</f>
        <v>165792.29999999999</v>
      </c>
      <c r="I912" s="51">
        <f t="shared" si="206"/>
        <v>0</v>
      </c>
      <c r="J912" s="51">
        <f t="shared" si="194"/>
        <v>391.94397163120567</v>
      </c>
      <c r="K912" s="51">
        <f t="shared" ref="K912:K934" si="208">$J$11*$J$19-J912</f>
        <v>597.98672031602973</v>
      </c>
      <c r="L912" s="51">
        <f t="shared" ref="L912:L934" si="209">IF(K912&gt;0,$J$7*$J$8*(K912/$K$19),0)+$J$7*$J$9*(E912/$E$19)+$J$7*$J$10*(D912/$D$19)</f>
        <v>838525.78857634042</v>
      </c>
      <c r="M912" s="51"/>
      <c r="N912" s="51">
        <f t="shared" si="203"/>
        <v>838525.78857634042</v>
      </c>
      <c r="O912" s="34"/>
    </row>
    <row r="913" spans="1:15" s="32" customFormat="1" x14ac:dyDescent="0.25">
      <c r="A913" s="36"/>
      <c r="B913" s="52" t="s">
        <v>105</v>
      </c>
      <c r="C913" s="36">
        <v>4</v>
      </c>
      <c r="D913" s="56">
        <v>25.498499999999996</v>
      </c>
      <c r="E913" s="84">
        <v>2530</v>
      </c>
      <c r="F913" s="193">
        <v>463522.7</v>
      </c>
      <c r="G913" s="42">
        <v>100</v>
      </c>
      <c r="H913" s="51">
        <f t="shared" si="207"/>
        <v>463522.7</v>
      </c>
      <c r="I913" s="51">
        <f t="shared" si="206"/>
        <v>0</v>
      </c>
      <c r="J913" s="51">
        <f t="shared" si="194"/>
        <v>183.21055335968379</v>
      </c>
      <c r="K913" s="51">
        <f t="shared" si="208"/>
        <v>806.72013858755167</v>
      </c>
      <c r="L913" s="51">
        <f t="shared" si="209"/>
        <v>1400889.7707453067</v>
      </c>
      <c r="M913" s="51"/>
      <c r="N913" s="51">
        <f t="shared" si="203"/>
        <v>1400889.7707453067</v>
      </c>
      <c r="O913" s="34"/>
    </row>
    <row r="914" spans="1:15" s="32" customFormat="1" x14ac:dyDescent="0.25">
      <c r="A914" s="36"/>
      <c r="B914" s="52" t="s">
        <v>625</v>
      </c>
      <c r="C914" s="36">
        <v>4</v>
      </c>
      <c r="D914" s="56">
        <v>35.809699999999999</v>
      </c>
      <c r="E914" s="84">
        <v>898</v>
      </c>
      <c r="F914" s="193">
        <v>327652.2</v>
      </c>
      <c r="G914" s="42">
        <v>100</v>
      </c>
      <c r="H914" s="51">
        <f t="shared" si="207"/>
        <v>327652.2</v>
      </c>
      <c r="I914" s="51">
        <f t="shared" si="206"/>
        <v>0</v>
      </c>
      <c r="J914" s="51">
        <f t="shared" si="194"/>
        <v>364.86881959910914</v>
      </c>
      <c r="K914" s="51">
        <f t="shared" si="208"/>
        <v>625.06187234812637</v>
      </c>
      <c r="L914" s="51">
        <f t="shared" si="209"/>
        <v>1003302.9417914177</v>
      </c>
      <c r="M914" s="51"/>
      <c r="N914" s="51">
        <f t="shared" si="203"/>
        <v>1003302.9417914177</v>
      </c>
      <c r="O914" s="34"/>
    </row>
    <row r="915" spans="1:15" s="32" customFormat="1" x14ac:dyDescent="0.25">
      <c r="A915" s="36"/>
      <c r="B915" s="52" t="s">
        <v>845</v>
      </c>
      <c r="C915" s="36">
        <v>4</v>
      </c>
      <c r="D915" s="56">
        <v>39.009399999999999</v>
      </c>
      <c r="E915" s="84">
        <v>2627</v>
      </c>
      <c r="F915" s="193">
        <v>616648.1</v>
      </c>
      <c r="G915" s="42">
        <v>100</v>
      </c>
      <c r="H915" s="51">
        <f t="shared" si="207"/>
        <v>616648.1</v>
      </c>
      <c r="I915" s="51">
        <f t="shared" si="206"/>
        <v>0</v>
      </c>
      <c r="J915" s="51">
        <f t="shared" si="194"/>
        <v>234.73471640654739</v>
      </c>
      <c r="K915" s="51">
        <f t="shared" si="208"/>
        <v>755.1959755406881</v>
      </c>
      <c r="L915" s="51">
        <f t="shared" si="209"/>
        <v>1402044.0407485208</v>
      </c>
      <c r="M915" s="51"/>
      <c r="N915" s="51">
        <f t="shared" si="203"/>
        <v>1402044.0407485208</v>
      </c>
      <c r="O915" s="34"/>
    </row>
    <row r="916" spans="1:15" s="32" customFormat="1" x14ac:dyDescent="0.25">
      <c r="A916" s="36"/>
      <c r="B916" s="52" t="s">
        <v>626</v>
      </c>
      <c r="C916" s="36">
        <v>4</v>
      </c>
      <c r="D916" s="56">
        <v>53.113700000000001</v>
      </c>
      <c r="E916" s="84">
        <v>3260</v>
      </c>
      <c r="F916" s="193">
        <v>598964.69999999995</v>
      </c>
      <c r="G916" s="42">
        <v>100</v>
      </c>
      <c r="H916" s="51">
        <f t="shared" si="207"/>
        <v>598964.69999999995</v>
      </c>
      <c r="I916" s="51">
        <f t="shared" si="206"/>
        <v>0</v>
      </c>
      <c r="J916" s="51">
        <f t="shared" si="194"/>
        <v>183.73150306748465</v>
      </c>
      <c r="K916" s="51">
        <f t="shared" si="208"/>
        <v>806.19918887975086</v>
      </c>
      <c r="L916" s="51">
        <f t="shared" si="209"/>
        <v>1600022.0338910755</v>
      </c>
      <c r="M916" s="51"/>
      <c r="N916" s="51">
        <f t="shared" si="203"/>
        <v>1600022.0338910755</v>
      </c>
      <c r="O916" s="34"/>
    </row>
    <row r="917" spans="1:15" s="32" customFormat="1" x14ac:dyDescent="0.25">
      <c r="A917" s="36"/>
      <c r="B917" s="52" t="s">
        <v>627</v>
      </c>
      <c r="C917" s="36">
        <v>4</v>
      </c>
      <c r="D917" s="56">
        <v>54.958999999999996</v>
      </c>
      <c r="E917" s="84">
        <v>2568</v>
      </c>
      <c r="F917" s="193">
        <v>927637.8</v>
      </c>
      <c r="G917" s="42">
        <v>100</v>
      </c>
      <c r="H917" s="51">
        <f t="shared" si="207"/>
        <v>927637.8</v>
      </c>
      <c r="I917" s="51">
        <f t="shared" si="206"/>
        <v>0</v>
      </c>
      <c r="J917" s="51">
        <f t="shared" si="194"/>
        <v>361.22967289719628</v>
      </c>
      <c r="K917" s="51">
        <f t="shared" si="208"/>
        <v>628.70101905003912</v>
      </c>
      <c r="L917" s="51">
        <f t="shared" si="209"/>
        <v>1301392.0223850447</v>
      </c>
      <c r="M917" s="51"/>
      <c r="N917" s="51">
        <f t="shared" si="203"/>
        <v>1301392.0223850447</v>
      </c>
      <c r="O917" s="34"/>
    </row>
    <row r="918" spans="1:15" s="32" customFormat="1" x14ac:dyDescent="0.25">
      <c r="A918" s="36"/>
      <c r="B918" s="52" t="s">
        <v>171</v>
      </c>
      <c r="C918" s="36">
        <v>4</v>
      </c>
      <c r="D918" s="56">
        <v>50.674500000000002</v>
      </c>
      <c r="E918" s="84">
        <v>2261</v>
      </c>
      <c r="F918" s="193">
        <v>882692.2</v>
      </c>
      <c r="G918" s="42">
        <v>100</v>
      </c>
      <c r="H918" s="51">
        <f t="shared" si="207"/>
        <v>882692.2</v>
      </c>
      <c r="I918" s="51">
        <f t="shared" si="206"/>
        <v>0</v>
      </c>
      <c r="J918" s="51">
        <f t="shared" ref="J918:J981" si="210">F918/E918</f>
        <v>390.39902697921269</v>
      </c>
      <c r="K918" s="51">
        <f t="shared" si="208"/>
        <v>599.53166496802282</v>
      </c>
      <c r="L918" s="51">
        <f t="shared" si="209"/>
        <v>1209528.1461805552</v>
      </c>
      <c r="M918" s="51"/>
      <c r="N918" s="51">
        <f t="shared" si="203"/>
        <v>1209528.1461805552</v>
      </c>
      <c r="O918" s="34"/>
    </row>
    <row r="919" spans="1:15" s="32" customFormat="1" x14ac:dyDescent="0.25">
      <c r="A919" s="36"/>
      <c r="B919" s="52" t="s">
        <v>628</v>
      </c>
      <c r="C919" s="36">
        <v>4</v>
      </c>
      <c r="D919" s="56">
        <v>47.912499999999994</v>
      </c>
      <c r="E919" s="84">
        <v>2587</v>
      </c>
      <c r="F919" s="193">
        <v>908971.4</v>
      </c>
      <c r="G919" s="42">
        <v>100</v>
      </c>
      <c r="H919" s="51">
        <f t="shared" si="207"/>
        <v>908971.4</v>
      </c>
      <c r="I919" s="51">
        <f t="shared" si="206"/>
        <v>0</v>
      </c>
      <c r="J919" s="51">
        <f t="shared" si="210"/>
        <v>351.36119056822577</v>
      </c>
      <c r="K919" s="51">
        <f t="shared" si="208"/>
        <v>638.56950137900969</v>
      </c>
      <c r="L919" s="51">
        <f t="shared" si="209"/>
        <v>1289647.546948879</v>
      </c>
      <c r="M919" s="51"/>
      <c r="N919" s="51">
        <f t="shared" si="203"/>
        <v>1289647.546948879</v>
      </c>
      <c r="O919" s="34"/>
    </row>
    <row r="920" spans="1:15" s="32" customFormat="1" x14ac:dyDescent="0.25">
      <c r="A920" s="36"/>
      <c r="B920" s="52" t="s">
        <v>629</v>
      </c>
      <c r="C920" s="36">
        <v>4</v>
      </c>
      <c r="D920" s="56">
        <v>55.839199999999998</v>
      </c>
      <c r="E920" s="84">
        <v>3883</v>
      </c>
      <c r="F920" s="193">
        <v>1569796.3</v>
      </c>
      <c r="G920" s="42">
        <v>100</v>
      </c>
      <c r="H920" s="51">
        <f t="shared" si="207"/>
        <v>1569796.3</v>
      </c>
      <c r="I920" s="51">
        <f t="shared" si="206"/>
        <v>0</v>
      </c>
      <c r="J920" s="51">
        <f t="shared" si="210"/>
        <v>404.27409219675508</v>
      </c>
      <c r="K920" s="51">
        <f t="shared" si="208"/>
        <v>585.65659975048038</v>
      </c>
      <c r="L920" s="51">
        <f t="shared" si="209"/>
        <v>1428319.768273538</v>
      </c>
      <c r="M920" s="51"/>
      <c r="N920" s="51">
        <f t="shared" si="203"/>
        <v>1428319.768273538</v>
      </c>
      <c r="O920" s="34"/>
    </row>
    <row r="921" spans="1:15" s="32" customFormat="1" x14ac:dyDescent="0.25">
      <c r="A921" s="36"/>
      <c r="B921" s="52" t="s">
        <v>630</v>
      </c>
      <c r="C921" s="36">
        <v>4</v>
      </c>
      <c r="D921" s="56">
        <v>30.313600000000001</v>
      </c>
      <c r="E921" s="84">
        <v>2890</v>
      </c>
      <c r="F921" s="193">
        <v>716017.6</v>
      </c>
      <c r="G921" s="42">
        <v>100</v>
      </c>
      <c r="H921" s="51">
        <f t="shared" si="207"/>
        <v>716017.6</v>
      </c>
      <c r="I921" s="51">
        <f t="shared" si="206"/>
        <v>0</v>
      </c>
      <c r="J921" s="51">
        <f t="shared" si="210"/>
        <v>247.75695501730104</v>
      </c>
      <c r="K921" s="51">
        <f t="shared" si="208"/>
        <v>742.17373692993442</v>
      </c>
      <c r="L921" s="51">
        <f t="shared" si="209"/>
        <v>1389228.5718357682</v>
      </c>
      <c r="M921" s="51"/>
      <c r="N921" s="51">
        <f t="shared" si="203"/>
        <v>1389228.5718357682</v>
      </c>
      <c r="O921" s="34"/>
    </row>
    <row r="922" spans="1:15" s="32" customFormat="1" x14ac:dyDescent="0.25">
      <c r="A922" s="36"/>
      <c r="B922" s="52" t="s">
        <v>631</v>
      </c>
      <c r="C922" s="36">
        <v>4</v>
      </c>
      <c r="D922" s="56">
        <v>12.9727</v>
      </c>
      <c r="E922" s="84">
        <v>528</v>
      </c>
      <c r="F922" s="193">
        <v>277513.7</v>
      </c>
      <c r="G922" s="42">
        <v>100</v>
      </c>
      <c r="H922" s="51">
        <f t="shared" si="207"/>
        <v>277513.7</v>
      </c>
      <c r="I922" s="51">
        <f t="shared" si="206"/>
        <v>0</v>
      </c>
      <c r="J922" s="51">
        <f t="shared" si="210"/>
        <v>525.59412878787884</v>
      </c>
      <c r="K922" s="51">
        <f t="shared" si="208"/>
        <v>464.33656315935661</v>
      </c>
      <c r="L922" s="51">
        <f t="shared" si="209"/>
        <v>676227.84631656937</v>
      </c>
      <c r="M922" s="51"/>
      <c r="N922" s="51">
        <f t="shared" si="203"/>
        <v>676227.84631656937</v>
      </c>
      <c r="O922" s="34"/>
    </row>
    <row r="923" spans="1:15" s="32" customFormat="1" x14ac:dyDescent="0.25">
      <c r="A923" s="36"/>
      <c r="B923" s="52" t="s">
        <v>632</v>
      </c>
      <c r="C923" s="36">
        <v>4</v>
      </c>
      <c r="D923" s="56">
        <v>53.3904</v>
      </c>
      <c r="E923" s="84">
        <v>4812</v>
      </c>
      <c r="F923" s="193">
        <v>2369630.1</v>
      </c>
      <c r="G923" s="42">
        <v>100</v>
      </c>
      <c r="H923" s="51">
        <f t="shared" si="207"/>
        <v>2369630.1</v>
      </c>
      <c r="I923" s="51">
        <f t="shared" si="206"/>
        <v>0</v>
      </c>
      <c r="J923" s="51">
        <f t="shared" si="210"/>
        <v>492.44183291770577</v>
      </c>
      <c r="K923" s="51">
        <f t="shared" si="208"/>
        <v>497.48885902952969</v>
      </c>
      <c r="L923" s="51">
        <f t="shared" si="209"/>
        <v>1437229.766995888</v>
      </c>
      <c r="M923" s="51"/>
      <c r="N923" s="51">
        <f t="shared" si="203"/>
        <v>1437229.766995888</v>
      </c>
      <c r="O923" s="34"/>
    </row>
    <row r="924" spans="1:15" s="32" customFormat="1" x14ac:dyDescent="0.25">
      <c r="A924" s="36"/>
      <c r="B924" s="52" t="s">
        <v>244</v>
      </c>
      <c r="C924" s="36">
        <v>4</v>
      </c>
      <c r="D924" s="56">
        <v>38.387099999999997</v>
      </c>
      <c r="E924" s="84">
        <v>1712</v>
      </c>
      <c r="F924" s="193">
        <v>2876838.1</v>
      </c>
      <c r="G924" s="42">
        <v>100</v>
      </c>
      <c r="H924" s="51">
        <f t="shared" si="207"/>
        <v>2876838.1</v>
      </c>
      <c r="I924" s="51">
        <f t="shared" si="206"/>
        <v>0</v>
      </c>
      <c r="J924" s="51">
        <f t="shared" si="210"/>
        <v>1680.3960864485982</v>
      </c>
      <c r="K924" s="51">
        <f t="shared" si="208"/>
        <v>-690.46539450136277</v>
      </c>
      <c r="L924" s="51">
        <f t="shared" si="209"/>
        <v>370660.29907247651</v>
      </c>
      <c r="M924" s="51"/>
      <c r="N924" s="51">
        <f t="shared" si="203"/>
        <v>370660.29907247651</v>
      </c>
      <c r="O924" s="34"/>
    </row>
    <row r="925" spans="1:15" s="32" customFormat="1" x14ac:dyDescent="0.25">
      <c r="A925" s="36"/>
      <c r="B925" s="52" t="s">
        <v>633</v>
      </c>
      <c r="C925" s="36">
        <v>4</v>
      </c>
      <c r="D925" s="56">
        <v>37.928000000000004</v>
      </c>
      <c r="E925" s="84">
        <v>2447</v>
      </c>
      <c r="F925" s="193">
        <v>1465372.6</v>
      </c>
      <c r="G925" s="42">
        <v>100</v>
      </c>
      <c r="H925" s="51">
        <f t="shared" si="207"/>
        <v>1465372.6</v>
      </c>
      <c r="I925" s="51">
        <f t="shared" si="206"/>
        <v>0</v>
      </c>
      <c r="J925" s="51">
        <f t="shared" si="210"/>
        <v>598.84454434000816</v>
      </c>
      <c r="K925" s="51">
        <f t="shared" si="208"/>
        <v>391.0861476072273</v>
      </c>
      <c r="L925" s="51">
        <f t="shared" si="209"/>
        <v>936702.61695835844</v>
      </c>
      <c r="M925" s="51"/>
      <c r="N925" s="51">
        <f t="shared" si="203"/>
        <v>936702.61695835844</v>
      </c>
      <c r="O925" s="34"/>
    </row>
    <row r="926" spans="1:15" s="32" customFormat="1" x14ac:dyDescent="0.25">
      <c r="A926" s="36"/>
      <c r="B926" s="52" t="s">
        <v>634</v>
      </c>
      <c r="C926" s="36">
        <v>4</v>
      </c>
      <c r="D926" s="56">
        <v>42.626199999999997</v>
      </c>
      <c r="E926" s="84">
        <v>2441</v>
      </c>
      <c r="F926" s="193">
        <v>2500106.1</v>
      </c>
      <c r="G926" s="42">
        <v>100</v>
      </c>
      <c r="H926" s="51">
        <f t="shared" si="207"/>
        <v>2500106.1</v>
      </c>
      <c r="I926" s="51">
        <f t="shared" si="206"/>
        <v>0</v>
      </c>
      <c r="J926" s="51">
        <f t="shared" si="210"/>
        <v>1024.2138877509217</v>
      </c>
      <c r="K926" s="51">
        <f t="shared" si="208"/>
        <v>-34.283195803686226</v>
      </c>
      <c r="L926" s="51">
        <f t="shared" si="209"/>
        <v>483597.32333819295</v>
      </c>
      <c r="M926" s="51"/>
      <c r="N926" s="51">
        <f t="shared" si="203"/>
        <v>483597.32333819295</v>
      </c>
      <c r="O926" s="34"/>
    </row>
    <row r="927" spans="1:15" s="32" customFormat="1" x14ac:dyDescent="0.25">
      <c r="A927" s="36"/>
      <c r="B927" s="52" t="s">
        <v>846</v>
      </c>
      <c r="C927" s="36">
        <v>4</v>
      </c>
      <c r="D927" s="56">
        <v>47.831499999999998</v>
      </c>
      <c r="E927" s="84">
        <v>3191</v>
      </c>
      <c r="F927" s="193">
        <v>1201471.2</v>
      </c>
      <c r="G927" s="42">
        <v>100</v>
      </c>
      <c r="H927" s="51">
        <f t="shared" si="207"/>
        <v>1201471.2</v>
      </c>
      <c r="I927" s="51">
        <f t="shared" si="206"/>
        <v>0</v>
      </c>
      <c r="J927" s="51">
        <f t="shared" si="210"/>
        <v>376.51870886869318</v>
      </c>
      <c r="K927" s="51">
        <f t="shared" si="208"/>
        <v>613.41198307854233</v>
      </c>
      <c r="L927" s="51">
        <f t="shared" si="209"/>
        <v>1339678.097023926</v>
      </c>
      <c r="M927" s="51"/>
      <c r="N927" s="51">
        <f t="shared" si="203"/>
        <v>1339678.097023926</v>
      </c>
      <c r="O927" s="34"/>
    </row>
    <row r="928" spans="1:15" s="32" customFormat="1" x14ac:dyDescent="0.25">
      <c r="A928" s="36"/>
      <c r="B928" s="52" t="s">
        <v>635</v>
      </c>
      <c r="C928" s="36">
        <v>4</v>
      </c>
      <c r="D928" s="56">
        <v>31.9847</v>
      </c>
      <c r="E928" s="84">
        <v>687</v>
      </c>
      <c r="F928" s="193">
        <v>286840.59999999998</v>
      </c>
      <c r="G928" s="42">
        <v>100</v>
      </c>
      <c r="H928" s="51">
        <f t="shared" si="207"/>
        <v>286840.59999999998</v>
      </c>
      <c r="I928" s="51">
        <f t="shared" si="206"/>
        <v>0</v>
      </c>
      <c r="J928" s="51">
        <f t="shared" si="210"/>
        <v>417.52634643376996</v>
      </c>
      <c r="K928" s="51">
        <f t="shared" si="208"/>
        <v>572.4043455134655</v>
      </c>
      <c r="L928" s="51">
        <f t="shared" si="209"/>
        <v>897733.97890560108</v>
      </c>
      <c r="M928" s="51"/>
      <c r="N928" s="51">
        <f t="shared" si="203"/>
        <v>897733.97890560108</v>
      </c>
      <c r="O928" s="34"/>
    </row>
    <row r="929" spans="1:15" s="32" customFormat="1" x14ac:dyDescent="0.25">
      <c r="A929" s="36"/>
      <c r="B929" s="52" t="s">
        <v>636</v>
      </c>
      <c r="C929" s="36">
        <v>4</v>
      </c>
      <c r="D929" s="56">
        <v>42.980699999999999</v>
      </c>
      <c r="E929" s="84">
        <v>3506</v>
      </c>
      <c r="F929" s="193">
        <v>890443.6</v>
      </c>
      <c r="G929" s="42">
        <v>100</v>
      </c>
      <c r="H929" s="51">
        <f t="shared" si="207"/>
        <v>890443.6</v>
      </c>
      <c r="I929" s="51">
        <f t="shared" si="206"/>
        <v>0</v>
      </c>
      <c r="J929" s="51">
        <f t="shared" si="210"/>
        <v>253.97706788362805</v>
      </c>
      <c r="K929" s="51">
        <f t="shared" si="208"/>
        <v>735.95362406360744</v>
      </c>
      <c r="L929" s="51">
        <f t="shared" si="209"/>
        <v>1510879.708927307</v>
      </c>
      <c r="M929" s="51"/>
      <c r="N929" s="51">
        <f t="shared" si="203"/>
        <v>1510879.708927307</v>
      </c>
      <c r="O929" s="34"/>
    </row>
    <row r="930" spans="1:15" s="32" customFormat="1" x14ac:dyDescent="0.25">
      <c r="A930" s="36"/>
      <c r="B930" s="52" t="s">
        <v>623</v>
      </c>
      <c r="C930" s="36">
        <v>3</v>
      </c>
      <c r="D930" s="56">
        <v>22.766300000000001</v>
      </c>
      <c r="E930" s="84">
        <v>7162</v>
      </c>
      <c r="F930" s="193">
        <v>19678944.199999999</v>
      </c>
      <c r="G930" s="42">
        <v>50</v>
      </c>
      <c r="H930" s="51">
        <f t="shared" si="207"/>
        <v>9839472.0999999996</v>
      </c>
      <c r="I930" s="51">
        <f t="shared" si="206"/>
        <v>9839472.0999999996</v>
      </c>
      <c r="J930" s="51">
        <f t="shared" si="210"/>
        <v>2747.6883831332029</v>
      </c>
      <c r="K930" s="51">
        <f t="shared" si="208"/>
        <v>-1757.7576911859674</v>
      </c>
      <c r="L930" s="51">
        <f t="shared" si="209"/>
        <v>1039524.6741490989</v>
      </c>
      <c r="M930" s="51"/>
      <c r="N930" s="51">
        <f t="shared" si="203"/>
        <v>1039524.6741490989</v>
      </c>
      <c r="O930" s="34"/>
    </row>
    <row r="931" spans="1:15" s="32" customFormat="1" x14ac:dyDescent="0.25">
      <c r="A931" s="36"/>
      <c r="B931" s="52" t="s">
        <v>344</v>
      </c>
      <c r="C931" s="36">
        <v>4</v>
      </c>
      <c r="D931" s="56">
        <v>24.2531</v>
      </c>
      <c r="E931" s="84">
        <v>1086</v>
      </c>
      <c r="F931" s="193">
        <v>322698.8</v>
      </c>
      <c r="G931" s="42">
        <v>100</v>
      </c>
      <c r="H931" s="51">
        <f t="shared" si="207"/>
        <v>322698.8</v>
      </c>
      <c r="I931" s="51">
        <f t="shared" si="206"/>
        <v>0</v>
      </c>
      <c r="J931" s="51">
        <f t="shared" si="210"/>
        <v>297.14438305709024</v>
      </c>
      <c r="K931" s="51">
        <f t="shared" si="208"/>
        <v>692.78630889014516</v>
      </c>
      <c r="L931" s="51">
        <f t="shared" si="209"/>
        <v>1066860.4534810663</v>
      </c>
      <c r="M931" s="51"/>
      <c r="N931" s="51">
        <f t="shared" si="203"/>
        <v>1066860.4534810663</v>
      </c>
      <c r="O931" s="34"/>
    </row>
    <row r="932" spans="1:15" s="32" customFormat="1" x14ac:dyDescent="0.25">
      <c r="A932" s="36"/>
      <c r="B932" s="52" t="s">
        <v>637</v>
      </c>
      <c r="C932" s="36">
        <v>4</v>
      </c>
      <c r="D932" s="56">
        <v>111.4866</v>
      </c>
      <c r="E932" s="84">
        <v>6748</v>
      </c>
      <c r="F932" s="193">
        <v>2198493.7000000002</v>
      </c>
      <c r="G932" s="42">
        <v>100</v>
      </c>
      <c r="H932" s="51">
        <f t="shared" si="207"/>
        <v>2198493.7000000002</v>
      </c>
      <c r="I932" s="51">
        <f t="shared" si="206"/>
        <v>0</v>
      </c>
      <c r="J932" s="51">
        <f t="shared" si="210"/>
        <v>325.79930349733257</v>
      </c>
      <c r="K932" s="51">
        <f t="shared" si="208"/>
        <v>664.13138844990294</v>
      </c>
      <c r="L932" s="51">
        <f t="shared" si="209"/>
        <v>2111002.7573363101</v>
      </c>
      <c r="M932" s="51"/>
      <c r="N932" s="51">
        <f t="shared" si="203"/>
        <v>2111002.7573363101</v>
      </c>
      <c r="O932" s="34"/>
    </row>
    <row r="933" spans="1:15" s="32" customFormat="1" x14ac:dyDescent="0.25">
      <c r="A933" s="36"/>
      <c r="B933" s="52" t="s">
        <v>638</v>
      </c>
      <c r="C933" s="36">
        <v>4</v>
      </c>
      <c r="D933" s="56">
        <v>30.6875</v>
      </c>
      <c r="E933" s="84">
        <v>1894</v>
      </c>
      <c r="F933" s="193">
        <v>859173.2</v>
      </c>
      <c r="G933" s="42">
        <v>100</v>
      </c>
      <c r="H933" s="51">
        <f t="shared" si="207"/>
        <v>859173.2</v>
      </c>
      <c r="I933" s="51">
        <f t="shared" si="206"/>
        <v>0</v>
      </c>
      <c r="J933" s="51">
        <f t="shared" si="210"/>
        <v>453.62893347412881</v>
      </c>
      <c r="K933" s="51">
        <f t="shared" si="208"/>
        <v>536.3017584731067</v>
      </c>
      <c r="L933" s="51">
        <f t="shared" si="209"/>
        <v>1010522.3303128595</v>
      </c>
      <c r="M933" s="51"/>
      <c r="N933" s="51">
        <f t="shared" si="203"/>
        <v>1010522.3303128595</v>
      </c>
      <c r="O933" s="34"/>
    </row>
    <row r="934" spans="1:15" s="32" customFormat="1" x14ac:dyDescent="0.25">
      <c r="A934" s="36"/>
      <c r="B934" s="52" t="s">
        <v>639</v>
      </c>
      <c r="C934" s="36">
        <v>4</v>
      </c>
      <c r="D934" s="56">
        <v>90.729400000000012</v>
      </c>
      <c r="E934" s="84">
        <v>3533</v>
      </c>
      <c r="F934" s="193">
        <v>1065777.1000000001</v>
      </c>
      <c r="G934" s="42">
        <v>100</v>
      </c>
      <c r="H934" s="51">
        <f t="shared" si="207"/>
        <v>1065777.1000000001</v>
      </c>
      <c r="I934" s="51">
        <f t="shared" si="206"/>
        <v>0</v>
      </c>
      <c r="J934" s="51">
        <f t="shared" si="210"/>
        <v>301.66348712142656</v>
      </c>
      <c r="K934" s="51">
        <f t="shared" si="208"/>
        <v>688.2672048258089</v>
      </c>
      <c r="L934" s="51">
        <f t="shared" si="209"/>
        <v>1634275.4471926768</v>
      </c>
      <c r="M934" s="51"/>
      <c r="N934" s="51">
        <f t="shared" si="203"/>
        <v>1634275.4471926768</v>
      </c>
      <c r="O934" s="34"/>
    </row>
    <row r="935" spans="1:15" s="32" customFormat="1" x14ac:dyDescent="0.25">
      <c r="A935" s="36"/>
      <c r="B935" s="4"/>
      <c r="C935" s="4"/>
      <c r="D935" s="56">
        <v>0</v>
      </c>
      <c r="E935" s="86"/>
      <c r="F935" s="43"/>
      <c r="G935" s="42"/>
      <c r="H935" s="43"/>
      <c r="I935" s="33"/>
      <c r="J935" s="33"/>
      <c r="K935" s="51"/>
      <c r="L935" s="51"/>
      <c r="M935" s="51"/>
      <c r="N935" s="51"/>
      <c r="O935" s="34"/>
    </row>
    <row r="936" spans="1:15" s="32" customFormat="1" x14ac:dyDescent="0.25">
      <c r="A936" s="31" t="s">
        <v>166</v>
      </c>
      <c r="B936" s="44" t="s">
        <v>2</v>
      </c>
      <c r="C936" s="45"/>
      <c r="D936" s="3">
        <v>673.69040000000018</v>
      </c>
      <c r="E936" s="87">
        <f>E937</f>
        <v>38106</v>
      </c>
      <c r="F936" s="38">
        <f t="shared" ref="F936" si="211">F938</f>
        <v>0</v>
      </c>
      <c r="G936" s="38"/>
      <c r="H936" s="38">
        <f>H938</f>
        <v>5168645.0750000002</v>
      </c>
      <c r="I936" s="38">
        <f>I938</f>
        <v>-5168645.0750000002</v>
      </c>
      <c r="J936" s="38"/>
      <c r="K936" s="51"/>
      <c r="L936" s="51"/>
      <c r="M936" s="47">
        <f>M938</f>
        <v>25667262.496621463</v>
      </c>
      <c r="N936" s="38">
        <f t="shared" si="203"/>
        <v>25667262.496621463</v>
      </c>
      <c r="O936" s="34"/>
    </row>
    <row r="937" spans="1:15" s="32" customFormat="1" x14ac:dyDescent="0.25">
      <c r="A937" s="31" t="s">
        <v>166</v>
      </c>
      <c r="B937" s="44" t="s">
        <v>3</v>
      </c>
      <c r="C937" s="45"/>
      <c r="D937" s="3">
        <v>673.69040000000018</v>
      </c>
      <c r="E937" s="87">
        <f>SUM(E939:E953)</f>
        <v>38106</v>
      </c>
      <c r="F937" s="38">
        <f t="shared" ref="F937" si="212">SUM(F939:F953)</f>
        <v>34474338.399999999</v>
      </c>
      <c r="G937" s="38"/>
      <c r="H937" s="38">
        <f>SUM(H939:H953)</f>
        <v>24137048.25</v>
      </c>
      <c r="I937" s="38">
        <f>SUM(I939:I953)</f>
        <v>10337290.15</v>
      </c>
      <c r="J937" s="38"/>
      <c r="K937" s="51"/>
      <c r="L937" s="38">
        <f>SUM(L939:L953)</f>
        <v>16184351.692144629</v>
      </c>
      <c r="M937" s="51"/>
      <c r="N937" s="38">
        <f t="shared" si="203"/>
        <v>16184351.692144629</v>
      </c>
      <c r="O937" s="34"/>
    </row>
    <row r="938" spans="1:15" s="32" customFormat="1" x14ac:dyDescent="0.25">
      <c r="A938" s="36"/>
      <c r="B938" s="52" t="s">
        <v>26</v>
      </c>
      <c r="C938" s="36">
        <v>2</v>
      </c>
      <c r="D938" s="56">
        <v>0</v>
      </c>
      <c r="E938" s="90"/>
      <c r="F938" s="51"/>
      <c r="G938" s="42">
        <v>25</v>
      </c>
      <c r="H938" s="51">
        <f>F950*G938/100</f>
        <v>5168645.0750000002</v>
      </c>
      <c r="I938" s="51">
        <f t="shared" ref="I938:I953" si="213">F938-H938</f>
        <v>-5168645.0750000002</v>
      </c>
      <c r="J938" s="51"/>
      <c r="K938" s="51"/>
      <c r="L938" s="51"/>
      <c r="M938" s="51">
        <f>($L$7*$L$8*E936/$L$10)+($L$7*$L$9*D936/$L$11)</f>
        <v>25667262.496621463</v>
      </c>
      <c r="N938" s="51">
        <f t="shared" si="203"/>
        <v>25667262.496621463</v>
      </c>
      <c r="O938" s="34"/>
    </row>
    <row r="939" spans="1:15" s="32" customFormat="1" x14ac:dyDescent="0.25">
      <c r="A939" s="36"/>
      <c r="B939" s="52" t="s">
        <v>640</v>
      </c>
      <c r="C939" s="36">
        <v>4</v>
      </c>
      <c r="D939" s="56">
        <v>35.155100000000004</v>
      </c>
      <c r="E939" s="84">
        <v>1501</v>
      </c>
      <c r="F939" s="194">
        <v>607485</v>
      </c>
      <c r="G939" s="42">
        <v>100</v>
      </c>
      <c r="H939" s="51">
        <f t="shared" ref="H939:H953" si="214">F939*G939/100</f>
        <v>607485</v>
      </c>
      <c r="I939" s="51">
        <f t="shared" si="213"/>
        <v>0</v>
      </c>
      <c r="J939" s="51">
        <f t="shared" si="210"/>
        <v>404.72018654230516</v>
      </c>
      <c r="K939" s="51">
        <f t="shared" ref="K939:K953" si="215">$J$11*$J$19-J939</f>
        <v>585.21050540493025</v>
      </c>
      <c r="L939" s="51">
        <f t="shared" ref="L939:L953" si="216">IF(K939&gt;0,$J$7*$J$8*(K939/$K$19),0)+$J$7*$J$9*(E939/$E$19)+$J$7*$J$10*(D939/$D$19)</f>
        <v>1033424.4374379959</v>
      </c>
      <c r="M939" s="51"/>
      <c r="N939" s="51">
        <f t="shared" si="203"/>
        <v>1033424.4374379959</v>
      </c>
      <c r="O939" s="34"/>
    </row>
    <row r="940" spans="1:15" s="32" customFormat="1" x14ac:dyDescent="0.25">
      <c r="A940" s="36"/>
      <c r="B940" s="52" t="s">
        <v>641</v>
      </c>
      <c r="C940" s="36">
        <v>4</v>
      </c>
      <c r="D940" s="56">
        <v>65.399599999999992</v>
      </c>
      <c r="E940" s="84">
        <v>2024</v>
      </c>
      <c r="F940" s="194">
        <v>1211428.3</v>
      </c>
      <c r="G940" s="42">
        <v>100</v>
      </c>
      <c r="H940" s="51">
        <f t="shared" si="214"/>
        <v>1211428.3</v>
      </c>
      <c r="I940" s="51">
        <f t="shared" si="213"/>
        <v>0</v>
      </c>
      <c r="J940" s="51">
        <f t="shared" si="210"/>
        <v>598.53176877470355</v>
      </c>
      <c r="K940" s="51">
        <f t="shared" si="215"/>
        <v>391.39892317253191</v>
      </c>
      <c r="L940" s="51">
        <f t="shared" si="216"/>
        <v>982543.81445239647</v>
      </c>
      <c r="M940" s="51"/>
      <c r="N940" s="51">
        <f t="shared" si="203"/>
        <v>982543.81445239647</v>
      </c>
      <c r="O940" s="34"/>
    </row>
    <row r="941" spans="1:15" s="32" customFormat="1" x14ac:dyDescent="0.25">
      <c r="A941" s="36"/>
      <c r="B941" s="52" t="s">
        <v>642</v>
      </c>
      <c r="C941" s="36">
        <v>4</v>
      </c>
      <c r="D941" s="56">
        <v>20.309100000000001</v>
      </c>
      <c r="E941" s="84">
        <v>731</v>
      </c>
      <c r="F941" s="194">
        <v>308721.09999999998</v>
      </c>
      <c r="G941" s="42">
        <v>100</v>
      </c>
      <c r="H941" s="51">
        <f t="shared" si="214"/>
        <v>308721.09999999998</v>
      </c>
      <c r="I941" s="51">
        <f t="shared" si="213"/>
        <v>0</v>
      </c>
      <c r="J941" s="51">
        <f t="shared" si="210"/>
        <v>422.32708618331048</v>
      </c>
      <c r="K941" s="51">
        <f t="shared" si="215"/>
        <v>567.60360576392497</v>
      </c>
      <c r="L941" s="51">
        <f t="shared" si="216"/>
        <v>854537.93683820788</v>
      </c>
      <c r="M941" s="51"/>
      <c r="N941" s="51">
        <f t="shared" si="203"/>
        <v>854537.93683820788</v>
      </c>
      <c r="O941" s="34"/>
    </row>
    <row r="942" spans="1:15" s="32" customFormat="1" x14ac:dyDescent="0.25">
      <c r="A942" s="36"/>
      <c r="B942" s="52" t="s">
        <v>643</v>
      </c>
      <c r="C942" s="36">
        <v>4</v>
      </c>
      <c r="D942" s="56">
        <v>22.101399999999998</v>
      </c>
      <c r="E942" s="84">
        <v>918</v>
      </c>
      <c r="F942" s="194">
        <v>364796</v>
      </c>
      <c r="G942" s="42">
        <v>100</v>
      </c>
      <c r="H942" s="51">
        <f t="shared" si="214"/>
        <v>364796</v>
      </c>
      <c r="I942" s="51">
        <f t="shared" si="213"/>
        <v>0</v>
      </c>
      <c r="J942" s="51">
        <f t="shared" si="210"/>
        <v>397.38126361655776</v>
      </c>
      <c r="K942" s="51">
        <f t="shared" si="215"/>
        <v>592.54942833067776</v>
      </c>
      <c r="L942" s="51">
        <f t="shared" si="216"/>
        <v>916084.18591419212</v>
      </c>
      <c r="M942" s="51"/>
      <c r="N942" s="51">
        <f t="shared" si="203"/>
        <v>916084.18591419212</v>
      </c>
      <c r="O942" s="34"/>
    </row>
    <row r="943" spans="1:15" s="32" customFormat="1" x14ac:dyDescent="0.25">
      <c r="A943" s="36"/>
      <c r="B943" s="52" t="s">
        <v>847</v>
      </c>
      <c r="C943" s="36">
        <v>4</v>
      </c>
      <c r="D943" s="56">
        <v>31.037700000000001</v>
      </c>
      <c r="E943" s="84">
        <v>845</v>
      </c>
      <c r="F943" s="194">
        <v>269018.59999999998</v>
      </c>
      <c r="G943" s="42">
        <v>100</v>
      </c>
      <c r="H943" s="51">
        <f t="shared" si="214"/>
        <v>269018.59999999998</v>
      </c>
      <c r="I943" s="51">
        <f t="shared" si="213"/>
        <v>0</v>
      </c>
      <c r="J943" s="51">
        <f t="shared" si="210"/>
        <v>318.3652071005917</v>
      </c>
      <c r="K943" s="51">
        <f t="shared" si="215"/>
        <v>671.56548484664381</v>
      </c>
      <c r="L943" s="51">
        <f t="shared" si="216"/>
        <v>1034393.4516225145</v>
      </c>
      <c r="M943" s="51"/>
      <c r="N943" s="51">
        <f t="shared" si="203"/>
        <v>1034393.4516225145</v>
      </c>
      <c r="O943" s="34"/>
    </row>
    <row r="944" spans="1:15" s="32" customFormat="1" x14ac:dyDescent="0.25">
      <c r="A944" s="36"/>
      <c r="B944" s="52" t="s">
        <v>644</v>
      </c>
      <c r="C944" s="36">
        <v>4</v>
      </c>
      <c r="D944" s="56">
        <v>41.298199999999994</v>
      </c>
      <c r="E944" s="84">
        <v>1711</v>
      </c>
      <c r="F944" s="194">
        <v>526353.4</v>
      </c>
      <c r="G944" s="42">
        <v>100</v>
      </c>
      <c r="H944" s="51">
        <f t="shared" si="214"/>
        <v>526353.4</v>
      </c>
      <c r="I944" s="51">
        <f t="shared" si="213"/>
        <v>0</v>
      </c>
      <c r="J944" s="51">
        <f t="shared" si="210"/>
        <v>307.62910578609001</v>
      </c>
      <c r="K944" s="51">
        <f t="shared" si="215"/>
        <v>682.30158616114545</v>
      </c>
      <c r="L944" s="51">
        <f t="shared" si="216"/>
        <v>1200824.9483311591</v>
      </c>
      <c r="M944" s="51"/>
      <c r="N944" s="51">
        <f t="shared" si="203"/>
        <v>1200824.9483311591</v>
      </c>
      <c r="O944" s="34"/>
    </row>
    <row r="945" spans="1:15" s="32" customFormat="1" x14ac:dyDescent="0.25">
      <c r="A945" s="36"/>
      <c r="B945" s="52" t="s">
        <v>848</v>
      </c>
      <c r="C945" s="36">
        <v>4</v>
      </c>
      <c r="D945" s="56">
        <v>13.3012</v>
      </c>
      <c r="E945" s="84">
        <v>891</v>
      </c>
      <c r="F945" s="194">
        <v>367152.9</v>
      </c>
      <c r="G945" s="42">
        <v>100</v>
      </c>
      <c r="H945" s="51">
        <f t="shared" si="214"/>
        <v>367152.9</v>
      </c>
      <c r="I945" s="51">
        <f t="shared" si="213"/>
        <v>0</v>
      </c>
      <c r="J945" s="51">
        <f t="shared" si="210"/>
        <v>412.06835016835021</v>
      </c>
      <c r="K945" s="51">
        <f t="shared" si="215"/>
        <v>577.86234177888525</v>
      </c>
      <c r="L945" s="51">
        <f t="shared" si="216"/>
        <v>862208.58399870549</v>
      </c>
      <c r="M945" s="51"/>
      <c r="N945" s="51">
        <f t="shared" si="203"/>
        <v>862208.58399870549</v>
      </c>
      <c r="O945" s="34"/>
    </row>
    <row r="946" spans="1:15" s="32" customFormat="1" x14ac:dyDescent="0.25">
      <c r="A946" s="36"/>
      <c r="B946" s="52" t="s">
        <v>645</v>
      </c>
      <c r="C946" s="36">
        <v>4</v>
      </c>
      <c r="D946" s="56">
        <v>56.828500000000005</v>
      </c>
      <c r="E946" s="84">
        <v>2743</v>
      </c>
      <c r="F946" s="194">
        <v>1072242.8999999999</v>
      </c>
      <c r="G946" s="42">
        <v>100</v>
      </c>
      <c r="H946" s="51">
        <f t="shared" si="214"/>
        <v>1072242.8999999999</v>
      </c>
      <c r="I946" s="51">
        <f t="shared" si="213"/>
        <v>0</v>
      </c>
      <c r="J946" s="51">
        <f t="shared" si="210"/>
        <v>390.90153117025153</v>
      </c>
      <c r="K946" s="51">
        <f t="shared" si="215"/>
        <v>599.02916077698387</v>
      </c>
      <c r="L946" s="51">
        <f t="shared" si="216"/>
        <v>1296023.77898722</v>
      </c>
      <c r="M946" s="51"/>
      <c r="N946" s="51">
        <f t="shared" si="203"/>
        <v>1296023.77898722</v>
      </c>
      <c r="O946" s="34"/>
    </row>
    <row r="947" spans="1:15" s="32" customFormat="1" x14ac:dyDescent="0.25">
      <c r="A947" s="36"/>
      <c r="B947" s="52" t="s">
        <v>646</v>
      </c>
      <c r="C947" s="36">
        <v>4</v>
      </c>
      <c r="D947" s="56">
        <v>28.1523</v>
      </c>
      <c r="E947" s="84">
        <v>822</v>
      </c>
      <c r="F947" s="194">
        <v>300831</v>
      </c>
      <c r="G947" s="42">
        <v>100</v>
      </c>
      <c r="H947" s="51">
        <f t="shared" si="214"/>
        <v>300831</v>
      </c>
      <c r="I947" s="51">
        <f t="shared" si="213"/>
        <v>0</v>
      </c>
      <c r="J947" s="51">
        <f t="shared" si="210"/>
        <v>365.97445255474452</v>
      </c>
      <c r="K947" s="51">
        <f t="shared" si="215"/>
        <v>623.95623939249094</v>
      </c>
      <c r="L947" s="51">
        <f t="shared" si="216"/>
        <v>963443.30626931798</v>
      </c>
      <c r="M947" s="51"/>
      <c r="N947" s="51">
        <f t="shared" si="203"/>
        <v>963443.30626931798</v>
      </c>
      <c r="O947" s="34"/>
    </row>
    <row r="948" spans="1:15" s="32" customFormat="1" x14ac:dyDescent="0.25">
      <c r="A948" s="36"/>
      <c r="B948" s="52" t="s">
        <v>647</v>
      </c>
      <c r="C948" s="36">
        <v>4</v>
      </c>
      <c r="D948" s="56">
        <v>25.659999999999997</v>
      </c>
      <c r="E948" s="84">
        <v>1384</v>
      </c>
      <c r="F948" s="194">
        <v>413245.6</v>
      </c>
      <c r="G948" s="42">
        <v>100</v>
      </c>
      <c r="H948" s="51">
        <f t="shared" si="214"/>
        <v>413245.6</v>
      </c>
      <c r="I948" s="51">
        <f t="shared" si="213"/>
        <v>0</v>
      </c>
      <c r="J948" s="51">
        <f t="shared" si="210"/>
        <v>298.58786127167627</v>
      </c>
      <c r="K948" s="51">
        <f t="shared" si="215"/>
        <v>691.34283067555918</v>
      </c>
      <c r="L948" s="51">
        <f t="shared" si="216"/>
        <v>1110084.2441648252</v>
      </c>
      <c r="M948" s="51"/>
      <c r="N948" s="51">
        <f t="shared" si="203"/>
        <v>1110084.2441648252</v>
      </c>
      <c r="O948" s="34"/>
    </row>
    <row r="949" spans="1:15" s="32" customFormat="1" x14ac:dyDescent="0.25">
      <c r="A949" s="36"/>
      <c r="B949" s="52" t="s">
        <v>620</v>
      </c>
      <c r="C949" s="36">
        <v>4</v>
      </c>
      <c r="D949" s="56">
        <v>21.178100000000001</v>
      </c>
      <c r="E949" s="84">
        <v>282</v>
      </c>
      <c r="F949" s="194">
        <v>113007</v>
      </c>
      <c r="G949" s="42">
        <v>100</v>
      </c>
      <c r="H949" s="51">
        <f t="shared" si="214"/>
        <v>113007</v>
      </c>
      <c r="I949" s="51">
        <f t="shared" si="213"/>
        <v>0</v>
      </c>
      <c r="J949" s="51">
        <f t="shared" si="210"/>
        <v>400.7340425531915</v>
      </c>
      <c r="K949" s="51">
        <f t="shared" si="215"/>
        <v>589.19664939404402</v>
      </c>
      <c r="L949" s="51">
        <f t="shared" si="216"/>
        <v>823818.59602995706</v>
      </c>
      <c r="M949" s="51"/>
      <c r="N949" s="51">
        <f t="shared" si="203"/>
        <v>823818.59602995706</v>
      </c>
      <c r="O949" s="34"/>
    </row>
    <row r="950" spans="1:15" s="32" customFormat="1" x14ac:dyDescent="0.25">
      <c r="A950" s="36"/>
      <c r="B950" s="52" t="s">
        <v>166</v>
      </c>
      <c r="C950" s="36">
        <v>3</v>
      </c>
      <c r="D950" s="56">
        <v>112.4183</v>
      </c>
      <c r="E950" s="84">
        <v>12940</v>
      </c>
      <c r="F950" s="194">
        <v>20674580.300000001</v>
      </c>
      <c r="G950" s="42">
        <v>50</v>
      </c>
      <c r="H950" s="51">
        <f t="shared" si="214"/>
        <v>10337290.15</v>
      </c>
      <c r="I950" s="51">
        <f t="shared" si="213"/>
        <v>10337290.15</v>
      </c>
      <c r="J950" s="51">
        <f t="shared" si="210"/>
        <v>1597.726452859351</v>
      </c>
      <c r="K950" s="51">
        <f t="shared" si="215"/>
        <v>-607.7957609121155</v>
      </c>
      <c r="L950" s="51">
        <f t="shared" si="216"/>
        <v>2142522.0579534275</v>
      </c>
      <c r="M950" s="51"/>
      <c r="N950" s="51">
        <f t="shared" si="203"/>
        <v>2142522.0579534275</v>
      </c>
      <c r="O950" s="34"/>
    </row>
    <row r="951" spans="1:15" s="32" customFormat="1" x14ac:dyDescent="0.25">
      <c r="A951" s="36"/>
      <c r="B951" s="52" t="s">
        <v>648</v>
      </c>
      <c r="C951" s="36">
        <v>4</v>
      </c>
      <c r="D951" s="56">
        <v>81.494199999999992</v>
      </c>
      <c r="E951" s="84">
        <v>5288</v>
      </c>
      <c r="F951" s="194">
        <v>2963817.9</v>
      </c>
      <c r="G951" s="42">
        <v>100</v>
      </c>
      <c r="H951" s="51">
        <f t="shared" si="214"/>
        <v>2963817.9</v>
      </c>
      <c r="I951" s="51">
        <f t="shared" si="213"/>
        <v>0</v>
      </c>
      <c r="J951" s="51">
        <f t="shared" si="210"/>
        <v>560.47993570347955</v>
      </c>
      <c r="K951" s="51">
        <f t="shared" si="215"/>
        <v>429.4507562437559</v>
      </c>
      <c r="L951" s="51">
        <f t="shared" si="216"/>
        <v>1523207.552467641</v>
      </c>
      <c r="M951" s="51"/>
      <c r="N951" s="51">
        <f t="shared" si="203"/>
        <v>1523207.552467641</v>
      </c>
      <c r="O951" s="34"/>
    </row>
    <row r="952" spans="1:15" s="32" customFormat="1" x14ac:dyDescent="0.25">
      <c r="A952" s="36"/>
      <c r="B952" s="52" t="s">
        <v>191</v>
      </c>
      <c r="C952" s="36">
        <v>4</v>
      </c>
      <c r="D952" s="56">
        <v>86.251200000000011</v>
      </c>
      <c r="E952" s="84">
        <v>4370</v>
      </c>
      <c r="F952" s="194">
        <v>3658106.3</v>
      </c>
      <c r="G952" s="42">
        <v>100</v>
      </c>
      <c r="H952" s="51">
        <f t="shared" si="214"/>
        <v>3658106.3</v>
      </c>
      <c r="I952" s="51">
        <f t="shared" si="213"/>
        <v>0</v>
      </c>
      <c r="J952" s="51">
        <f t="shared" si="210"/>
        <v>837.09526315789469</v>
      </c>
      <c r="K952" s="51">
        <f t="shared" si="215"/>
        <v>152.83542878934077</v>
      </c>
      <c r="L952" s="51">
        <f t="shared" si="216"/>
        <v>1086188.52433327</v>
      </c>
      <c r="M952" s="51"/>
      <c r="N952" s="51">
        <f t="shared" si="203"/>
        <v>1086188.52433327</v>
      </c>
      <c r="O952" s="34"/>
    </row>
    <row r="953" spans="1:15" s="32" customFormat="1" x14ac:dyDescent="0.25">
      <c r="A953" s="36"/>
      <c r="B953" s="52" t="s">
        <v>649</v>
      </c>
      <c r="C953" s="36">
        <v>4</v>
      </c>
      <c r="D953" s="56">
        <v>33.105499999999999</v>
      </c>
      <c r="E953" s="84">
        <v>1656</v>
      </c>
      <c r="F953" s="194">
        <v>1623552.1</v>
      </c>
      <c r="G953" s="42">
        <v>100</v>
      </c>
      <c r="H953" s="51">
        <f t="shared" si="214"/>
        <v>1623552.1</v>
      </c>
      <c r="I953" s="51">
        <f t="shared" si="213"/>
        <v>0</v>
      </c>
      <c r="J953" s="51">
        <f t="shared" si="210"/>
        <v>980.40585748792273</v>
      </c>
      <c r="K953" s="51">
        <f t="shared" si="215"/>
        <v>9.5248344593127285</v>
      </c>
      <c r="L953" s="51">
        <f t="shared" si="216"/>
        <v>355046.27334379917</v>
      </c>
      <c r="M953" s="51"/>
      <c r="N953" s="51">
        <f t="shared" si="203"/>
        <v>355046.27334379917</v>
      </c>
      <c r="O953" s="34"/>
    </row>
    <row r="954" spans="1:15" s="32" customFormat="1" x14ac:dyDescent="0.25">
      <c r="A954" s="36"/>
      <c r="B954" s="4"/>
      <c r="C954" s="4"/>
      <c r="D954" s="56">
        <v>0</v>
      </c>
      <c r="E954" s="86"/>
      <c r="F954" s="43"/>
      <c r="G954" s="42"/>
      <c r="H954" s="43"/>
      <c r="I954" s="33"/>
      <c r="J954" s="33"/>
      <c r="K954" s="51"/>
      <c r="L954" s="51"/>
      <c r="M954" s="51"/>
      <c r="N954" s="51"/>
      <c r="O954" s="34"/>
    </row>
    <row r="955" spans="1:15" s="32" customFormat="1" x14ac:dyDescent="0.25">
      <c r="A955" s="31" t="s">
        <v>650</v>
      </c>
      <c r="B955" s="44" t="s">
        <v>2</v>
      </c>
      <c r="C955" s="45"/>
      <c r="D955" s="3">
        <v>848.61710000000016</v>
      </c>
      <c r="E955" s="87">
        <f>E956</f>
        <v>63704</v>
      </c>
      <c r="F955" s="38">
        <f t="shared" ref="F955" si="217">F957</f>
        <v>0</v>
      </c>
      <c r="G955" s="38"/>
      <c r="H955" s="38">
        <f>H957</f>
        <v>3543151.9750000001</v>
      </c>
      <c r="I955" s="38">
        <f>I957</f>
        <v>-3543151.9750000001</v>
      </c>
      <c r="J955" s="38"/>
      <c r="K955" s="51"/>
      <c r="L955" s="51"/>
      <c r="M955" s="47">
        <f>M957</f>
        <v>37788320.832390718</v>
      </c>
      <c r="N955" s="38">
        <f t="shared" si="203"/>
        <v>37788320.832390718</v>
      </c>
      <c r="O955" s="34"/>
    </row>
    <row r="956" spans="1:15" s="32" customFormat="1" x14ac:dyDescent="0.25">
      <c r="A956" s="31" t="s">
        <v>650</v>
      </c>
      <c r="B956" s="44" t="s">
        <v>3</v>
      </c>
      <c r="C956" s="45"/>
      <c r="D956" s="3">
        <v>848.61710000000016</v>
      </c>
      <c r="E956" s="87">
        <f>SUM(E958:E988)</f>
        <v>63704</v>
      </c>
      <c r="F956" s="38">
        <f t="shared" ref="F956" si="218">SUM(F958:F988)</f>
        <v>30808228.699999996</v>
      </c>
      <c r="G956" s="38"/>
      <c r="H956" s="38">
        <f>SUM(H958:H988)</f>
        <v>23721924.749999996</v>
      </c>
      <c r="I956" s="38">
        <f>SUM(I958:I988)</f>
        <v>7086303.9500000002</v>
      </c>
      <c r="J956" s="38"/>
      <c r="K956" s="51"/>
      <c r="L956" s="38">
        <f>SUM(L958:L988)</f>
        <v>37595072.197380684</v>
      </c>
      <c r="M956" s="51"/>
      <c r="N956" s="38">
        <f t="shared" si="203"/>
        <v>37595072.197380684</v>
      </c>
      <c r="O956" s="34"/>
    </row>
    <row r="957" spans="1:15" s="32" customFormat="1" x14ac:dyDescent="0.25">
      <c r="A957" s="36"/>
      <c r="B957" s="52" t="s">
        <v>26</v>
      </c>
      <c r="C957" s="36">
        <v>2</v>
      </c>
      <c r="D957" s="56">
        <v>0</v>
      </c>
      <c r="E957" s="90"/>
      <c r="F957" s="51"/>
      <c r="G957" s="42">
        <v>25</v>
      </c>
      <c r="H957" s="51">
        <f>F983*G957/100</f>
        <v>3543151.9750000001</v>
      </c>
      <c r="I957" s="51">
        <f t="shared" ref="I957:I988" si="219">F957-H957</f>
        <v>-3543151.9750000001</v>
      </c>
      <c r="J957" s="51"/>
      <c r="K957" s="51"/>
      <c r="L957" s="51"/>
      <c r="M957" s="51">
        <f>($L$7*$L$8*E955/$L$10)+($L$7*$L$9*D955/$L$11)</f>
        <v>37788320.832390718</v>
      </c>
      <c r="N957" s="51">
        <f t="shared" si="203"/>
        <v>37788320.832390718</v>
      </c>
      <c r="O957" s="34"/>
    </row>
    <row r="958" spans="1:15" s="32" customFormat="1" x14ac:dyDescent="0.25">
      <c r="A958" s="36"/>
      <c r="B958" s="52" t="s">
        <v>651</v>
      </c>
      <c r="C958" s="36">
        <v>4</v>
      </c>
      <c r="D958" s="56">
        <v>30.130800000000001</v>
      </c>
      <c r="E958" s="84">
        <v>3107</v>
      </c>
      <c r="F958" s="195">
        <v>774537.7</v>
      </c>
      <c r="G958" s="42">
        <v>100</v>
      </c>
      <c r="H958" s="51">
        <f t="shared" ref="H958:H988" si="220">F958*G958/100</f>
        <v>774537.7</v>
      </c>
      <c r="I958" s="51">
        <f t="shared" si="219"/>
        <v>0</v>
      </c>
      <c r="J958" s="51">
        <f t="shared" si="210"/>
        <v>249.2879626649501</v>
      </c>
      <c r="K958" s="51">
        <f t="shared" ref="K958:K988" si="221">$J$11*$J$19-J958</f>
        <v>740.64272928228536</v>
      </c>
      <c r="L958" s="51">
        <f t="shared" ref="L958:L988" si="222">IF(K958&gt;0,$J$7*$J$8*(K958/$K$19),0)+$J$7*$J$9*(E958/$E$19)+$J$7*$J$10*(D958/$D$19)</f>
        <v>1415650.1444101916</v>
      </c>
      <c r="M958" s="51"/>
      <c r="N958" s="51">
        <f t="shared" si="203"/>
        <v>1415650.1444101916</v>
      </c>
      <c r="O958" s="34"/>
    </row>
    <row r="959" spans="1:15" s="32" customFormat="1" x14ac:dyDescent="0.25">
      <c r="A959" s="36"/>
      <c r="B959" s="52" t="s">
        <v>652</v>
      </c>
      <c r="C959" s="36">
        <v>4</v>
      </c>
      <c r="D959" s="56">
        <v>9.8484999999999996</v>
      </c>
      <c r="E959" s="84">
        <v>561</v>
      </c>
      <c r="F959" s="195">
        <v>82341.600000000006</v>
      </c>
      <c r="G959" s="42">
        <v>100</v>
      </c>
      <c r="H959" s="51">
        <f t="shared" si="220"/>
        <v>82341.600000000006</v>
      </c>
      <c r="I959" s="51">
        <f t="shared" si="219"/>
        <v>0</v>
      </c>
      <c r="J959" s="51">
        <f t="shared" si="210"/>
        <v>146.7764705882353</v>
      </c>
      <c r="K959" s="51">
        <f t="shared" si="221"/>
        <v>843.15422135900019</v>
      </c>
      <c r="L959" s="51">
        <f t="shared" si="222"/>
        <v>1124035.2566122885</v>
      </c>
      <c r="M959" s="51"/>
      <c r="N959" s="51">
        <f t="shared" si="203"/>
        <v>1124035.2566122885</v>
      </c>
      <c r="O959" s="34"/>
    </row>
    <row r="960" spans="1:15" s="32" customFormat="1" x14ac:dyDescent="0.25">
      <c r="A960" s="36"/>
      <c r="B960" s="52" t="s">
        <v>653</v>
      </c>
      <c r="C960" s="36">
        <v>4</v>
      </c>
      <c r="D960" s="56">
        <v>38.0657</v>
      </c>
      <c r="E960" s="84">
        <v>2660</v>
      </c>
      <c r="F960" s="195">
        <v>909047</v>
      </c>
      <c r="G960" s="42">
        <v>100</v>
      </c>
      <c r="H960" s="51">
        <f t="shared" si="220"/>
        <v>909047</v>
      </c>
      <c r="I960" s="51">
        <f t="shared" si="219"/>
        <v>0</v>
      </c>
      <c r="J960" s="51">
        <f t="shared" si="210"/>
        <v>341.74699248120299</v>
      </c>
      <c r="K960" s="51">
        <f t="shared" si="221"/>
        <v>648.18369946603252</v>
      </c>
      <c r="L960" s="51">
        <f t="shared" si="222"/>
        <v>1274414.3078275817</v>
      </c>
      <c r="M960" s="51"/>
      <c r="N960" s="51">
        <f t="shared" si="203"/>
        <v>1274414.3078275817</v>
      </c>
      <c r="O960" s="34"/>
    </row>
    <row r="961" spans="1:15" s="32" customFormat="1" x14ac:dyDescent="0.25">
      <c r="A961" s="36"/>
      <c r="B961" s="52" t="s">
        <v>847</v>
      </c>
      <c r="C961" s="36">
        <v>4</v>
      </c>
      <c r="D961" s="56">
        <v>24.287399999999998</v>
      </c>
      <c r="E961" s="84">
        <v>1824</v>
      </c>
      <c r="F961" s="195">
        <v>1050211.2</v>
      </c>
      <c r="G961" s="42">
        <v>100</v>
      </c>
      <c r="H961" s="51">
        <f t="shared" si="220"/>
        <v>1050211.2</v>
      </c>
      <c r="I961" s="51">
        <f t="shared" si="219"/>
        <v>0</v>
      </c>
      <c r="J961" s="51">
        <f t="shared" si="210"/>
        <v>575.77368421052631</v>
      </c>
      <c r="K961" s="51">
        <f t="shared" si="221"/>
        <v>414.15700773670915</v>
      </c>
      <c r="L961" s="51">
        <f t="shared" si="222"/>
        <v>830747.05975550204</v>
      </c>
      <c r="M961" s="51"/>
      <c r="N961" s="51">
        <f t="shared" si="203"/>
        <v>830747.05975550204</v>
      </c>
      <c r="O961" s="34"/>
    </row>
    <row r="962" spans="1:15" s="32" customFormat="1" x14ac:dyDescent="0.25">
      <c r="A962" s="36"/>
      <c r="B962" s="52" t="s">
        <v>654</v>
      </c>
      <c r="C962" s="36">
        <v>4</v>
      </c>
      <c r="D962" s="56">
        <v>42.367100000000008</v>
      </c>
      <c r="E962" s="84">
        <v>2859</v>
      </c>
      <c r="F962" s="195">
        <v>1318398</v>
      </c>
      <c r="G962" s="42">
        <v>100</v>
      </c>
      <c r="H962" s="51">
        <f t="shared" si="220"/>
        <v>1318398</v>
      </c>
      <c r="I962" s="51">
        <f t="shared" si="219"/>
        <v>0</v>
      </c>
      <c r="J962" s="51">
        <f t="shared" si="210"/>
        <v>461.13955928646379</v>
      </c>
      <c r="K962" s="51">
        <f t="shared" si="221"/>
        <v>528.79113266077161</v>
      </c>
      <c r="L962" s="51">
        <f t="shared" si="222"/>
        <v>1173502.8003352766</v>
      </c>
      <c r="M962" s="51"/>
      <c r="N962" s="51">
        <f t="shared" ref="N962:N1025" si="223">L962+M962</f>
        <v>1173502.8003352766</v>
      </c>
      <c r="O962" s="34"/>
    </row>
    <row r="963" spans="1:15" s="32" customFormat="1" x14ac:dyDescent="0.25">
      <c r="A963" s="36"/>
      <c r="B963" s="52" t="s">
        <v>748</v>
      </c>
      <c r="C963" s="36">
        <v>4</v>
      </c>
      <c r="D963" s="56">
        <v>11.079700000000001</v>
      </c>
      <c r="E963" s="84">
        <v>791</v>
      </c>
      <c r="F963" s="195">
        <v>215779.6</v>
      </c>
      <c r="G963" s="42">
        <v>100</v>
      </c>
      <c r="H963" s="51">
        <f t="shared" si="220"/>
        <v>215779.6</v>
      </c>
      <c r="I963" s="51">
        <f t="shared" si="219"/>
        <v>0</v>
      </c>
      <c r="J963" s="51">
        <f t="shared" si="210"/>
        <v>272.79342604298358</v>
      </c>
      <c r="K963" s="51">
        <f t="shared" si="221"/>
        <v>717.13726590425188</v>
      </c>
      <c r="L963" s="51">
        <f t="shared" si="222"/>
        <v>1007915.8553856374</v>
      </c>
      <c r="M963" s="51"/>
      <c r="N963" s="51">
        <f t="shared" si="223"/>
        <v>1007915.8553856374</v>
      </c>
      <c r="O963" s="34"/>
    </row>
    <row r="964" spans="1:15" s="32" customFormat="1" x14ac:dyDescent="0.25">
      <c r="A964" s="36"/>
      <c r="B964" s="52" t="s">
        <v>655</v>
      </c>
      <c r="C964" s="36">
        <v>4</v>
      </c>
      <c r="D964" s="56">
        <v>28.427099999999999</v>
      </c>
      <c r="E964" s="84">
        <v>2255</v>
      </c>
      <c r="F964" s="195">
        <v>533399</v>
      </c>
      <c r="G964" s="42">
        <v>100</v>
      </c>
      <c r="H964" s="51">
        <f t="shared" si="220"/>
        <v>533399</v>
      </c>
      <c r="I964" s="51">
        <f t="shared" si="219"/>
        <v>0</v>
      </c>
      <c r="J964" s="51">
        <f t="shared" si="210"/>
        <v>236.54057649667405</v>
      </c>
      <c r="K964" s="51">
        <f t="shared" si="221"/>
        <v>753.39011545056144</v>
      </c>
      <c r="L964" s="51">
        <f t="shared" si="222"/>
        <v>1311023.2249472535</v>
      </c>
      <c r="M964" s="51"/>
      <c r="N964" s="51">
        <f t="shared" si="223"/>
        <v>1311023.2249472535</v>
      </c>
      <c r="O964" s="34"/>
    </row>
    <row r="965" spans="1:15" s="32" customFormat="1" x14ac:dyDescent="0.25">
      <c r="A965" s="36"/>
      <c r="B965" s="52" t="s">
        <v>656</v>
      </c>
      <c r="C965" s="36">
        <v>4</v>
      </c>
      <c r="D965" s="56">
        <v>43.249399999999994</v>
      </c>
      <c r="E965" s="84">
        <v>3133</v>
      </c>
      <c r="F965" s="195">
        <v>682869.2</v>
      </c>
      <c r="G965" s="42">
        <v>100</v>
      </c>
      <c r="H965" s="51">
        <f t="shared" si="220"/>
        <v>682869.2</v>
      </c>
      <c r="I965" s="51">
        <f t="shared" si="219"/>
        <v>0</v>
      </c>
      <c r="J965" s="51">
        <f t="shared" si="210"/>
        <v>217.96016597510371</v>
      </c>
      <c r="K965" s="51">
        <f t="shared" si="221"/>
        <v>771.97052597213178</v>
      </c>
      <c r="L965" s="51">
        <f t="shared" si="222"/>
        <v>1505393.596633116</v>
      </c>
      <c r="M965" s="51"/>
      <c r="N965" s="51">
        <f t="shared" si="223"/>
        <v>1505393.596633116</v>
      </c>
      <c r="O965" s="34"/>
    </row>
    <row r="966" spans="1:15" s="32" customFormat="1" x14ac:dyDescent="0.25">
      <c r="A966" s="36"/>
      <c r="B966" s="52" t="s">
        <v>657</v>
      </c>
      <c r="C966" s="36">
        <v>4</v>
      </c>
      <c r="D966" s="56">
        <v>18.318599999999996</v>
      </c>
      <c r="E966" s="84">
        <v>1404</v>
      </c>
      <c r="F966" s="195">
        <v>356061.5</v>
      </c>
      <c r="G966" s="42">
        <v>100</v>
      </c>
      <c r="H966" s="51">
        <f t="shared" si="220"/>
        <v>356061.5</v>
      </c>
      <c r="I966" s="51">
        <f t="shared" si="219"/>
        <v>0</v>
      </c>
      <c r="J966" s="51">
        <f t="shared" si="210"/>
        <v>253.60505698005699</v>
      </c>
      <c r="K966" s="51">
        <f t="shared" si="221"/>
        <v>736.32563496717853</v>
      </c>
      <c r="L966" s="51">
        <f t="shared" si="222"/>
        <v>1139554.8243539869</v>
      </c>
      <c r="M966" s="51"/>
      <c r="N966" s="51">
        <f t="shared" si="223"/>
        <v>1139554.8243539869</v>
      </c>
      <c r="O966" s="34"/>
    </row>
    <row r="967" spans="1:15" s="32" customFormat="1" x14ac:dyDescent="0.25">
      <c r="A967" s="36"/>
      <c r="B967" s="52" t="s">
        <v>658</v>
      </c>
      <c r="C967" s="36">
        <v>4</v>
      </c>
      <c r="D967" s="56">
        <v>7.3487</v>
      </c>
      <c r="E967" s="84">
        <v>644</v>
      </c>
      <c r="F967" s="195">
        <v>72510.5</v>
      </c>
      <c r="G967" s="42">
        <v>100</v>
      </c>
      <c r="H967" s="51">
        <f t="shared" si="220"/>
        <v>72510.5</v>
      </c>
      <c r="I967" s="51">
        <f t="shared" si="219"/>
        <v>0</v>
      </c>
      <c r="J967" s="51">
        <f t="shared" si="210"/>
        <v>112.59394409937889</v>
      </c>
      <c r="K967" s="51">
        <f t="shared" si="221"/>
        <v>877.3367478478566</v>
      </c>
      <c r="L967" s="51">
        <f t="shared" si="222"/>
        <v>1166889.7512107715</v>
      </c>
      <c r="M967" s="51"/>
      <c r="N967" s="51">
        <f t="shared" si="223"/>
        <v>1166889.7512107715</v>
      </c>
      <c r="O967" s="34"/>
    </row>
    <row r="968" spans="1:15" s="32" customFormat="1" x14ac:dyDescent="0.25">
      <c r="A968" s="36"/>
      <c r="B968" s="52" t="s">
        <v>659</v>
      </c>
      <c r="C968" s="36">
        <v>4</v>
      </c>
      <c r="D968" s="56">
        <v>13.711099999999998</v>
      </c>
      <c r="E968" s="84">
        <v>1311</v>
      </c>
      <c r="F968" s="195">
        <v>339084</v>
      </c>
      <c r="G968" s="42">
        <v>100</v>
      </c>
      <c r="H968" s="51">
        <f t="shared" si="220"/>
        <v>339084</v>
      </c>
      <c r="I968" s="51">
        <f t="shared" si="219"/>
        <v>0</v>
      </c>
      <c r="J968" s="51">
        <f t="shared" si="210"/>
        <v>258.64530892448511</v>
      </c>
      <c r="K968" s="51">
        <f t="shared" si="221"/>
        <v>731.28538302275035</v>
      </c>
      <c r="L968" s="51">
        <f t="shared" si="222"/>
        <v>1104012.5210841345</v>
      </c>
      <c r="M968" s="51"/>
      <c r="N968" s="51">
        <f t="shared" si="223"/>
        <v>1104012.5210841345</v>
      </c>
      <c r="O968" s="34"/>
    </row>
    <row r="969" spans="1:15" s="32" customFormat="1" x14ac:dyDescent="0.25">
      <c r="A969" s="36"/>
      <c r="B969" s="52" t="s">
        <v>660</v>
      </c>
      <c r="C969" s="36">
        <v>4</v>
      </c>
      <c r="D969" s="56">
        <v>24.288400000000003</v>
      </c>
      <c r="E969" s="84">
        <v>1043</v>
      </c>
      <c r="F969" s="195">
        <v>289752.09999999998</v>
      </c>
      <c r="G969" s="42">
        <v>100</v>
      </c>
      <c r="H969" s="51">
        <f t="shared" si="220"/>
        <v>289752.09999999998</v>
      </c>
      <c r="I969" s="51">
        <f t="shared" si="219"/>
        <v>0</v>
      </c>
      <c r="J969" s="51">
        <f t="shared" si="210"/>
        <v>277.8064237775647</v>
      </c>
      <c r="K969" s="51">
        <f t="shared" si="221"/>
        <v>712.12426816967081</v>
      </c>
      <c r="L969" s="51">
        <f t="shared" si="222"/>
        <v>1084483.5767603358</v>
      </c>
      <c r="M969" s="51"/>
      <c r="N969" s="51">
        <f t="shared" si="223"/>
        <v>1084483.5767603358</v>
      </c>
      <c r="O969" s="34"/>
    </row>
    <row r="970" spans="1:15" s="32" customFormat="1" x14ac:dyDescent="0.25">
      <c r="A970" s="36"/>
      <c r="B970" s="52" t="s">
        <v>661</v>
      </c>
      <c r="C970" s="36">
        <v>4</v>
      </c>
      <c r="D970" s="56">
        <v>47.174100000000003</v>
      </c>
      <c r="E970" s="84">
        <v>2366</v>
      </c>
      <c r="F970" s="195">
        <v>450956.6</v>
      </c>
      <c r="G970" s="42">
        <v>100</v>
      </c>
      <c r="H970" s="51">
        <f t="shared" si="220"/>
        <v>450956.6</v>
      </c>
      <c r="I970" s="51">
        <f t="shared" si="219"/>
        <v>0</v>
      </c>
      <c r="J970" s="51">
        <f t="shared" si="210"/>
        <v>190.59873203719357</v>
      </c>
      <c r="K970" s="51">
        <f t="shared" si="221"/>
        <v>799.33195991004186</v>
      </c>
      <c r="L970" s="51">
        <f t="shared" si="222"/>
        <v>1450526.9670759889</v>
      </c>
      <c r="M970" s="51"/>
      <c r="N970" s="51">
        <f t="shared" si="223"/>
        <v>1450526.9670759889</v>
      </c>
      <c r="O970" s="34"/>
    </row>
    <row r="971" spans="1:15" s="32" customFormat="1" x14ac:dyDescent="0.25">
      <c r="A971" s="36"/>
      <c r="B971" s="52" t="s">
        <v>662</v>
      </c>
      <c r="C971" s="36">
        <v>4</v>
      </c>
      <c r="D971" s="56">
        <v>23.889099999999996</v>
      </c>
      <c r="E971" s="84">
        <v>1478</v>
      </c>
      <c r="F971" s="195">
        <v>261254.6</v>
      </c>
      <c r="G971" s="42">
        <v>100</v>
      </c>
      <c r="H971" s="51">
        <f t="shared" si="220"/>
        <v>261254.6</v>
      </c>
      <c r="I971" s="51">
        <f t="shared" si="219"/>
        <v>0</v>
      </c>
      <c r="J971" s="51">
        <f t="shared" si="210"/>
        <v>176.76224627875507</v>
      </c>
      <c r="K971" s="51">
        <f t="shared" si="221"/>
        <v>813.16844566848044</v>
      </c>
      <c r="L971" s="51">
        <f t="shared" si="222"/>
        <v>1262375.5417706673</v>
      </c>
      <c r="M971" s="51"/>
      <c r="N971" s="51">
        <f t="shared" si="223"/>
        <v>1262375.5417706673</v>
      </c>
      <c r="O971" s="34"/>
    </row>
    <row r="972" spans="1:15" s="32" customFormat="1" x14ac:dyDescent="0.25">
      <c r="A972" s="36"/>
      <c r="B972" s="52" t="s">
        <v>663</v>
      </c>
      <c r="C972" s="36">
        <v>4</v>
      </c>
      <c r="D972" s="56">
        <v>27.976399999999998</v>
      </c>
      <c r="E972" s="84">
        <v>2146</v>
      </c>
      <c r="F972" s="195">
        <v>396230.3</v>
      </c>
      <c r="G972" s="42">
        <v>100</v>
      </c>
      <c r="H972" s="51">
        <f t="shared" si="220"/>
        <v>396230.3</v>
      </c>
      <c r="I972" s="51">
        <f t="shared" si="219"/>
        <v>0</v>
      </c>
      <c r="J972" s="51">
        <f t="shared" si="210"/>
        <v>184.63667287977631</v>
      </c>
      <c r="K972" s="51">
        <f t="shared" si="221"/>
        <v>805.2940190674592</v>
      </c>
      <c r="L972" s="51">
        <f t="shared" si="222"/>
        <v>1357157.033972197</v>
      </c>
      <c r="M972" s="51"/>
      <c r="N972" s="51">
        <f t="shared" si="223"/>
        <v>1357157.033972197</v>
      </c>
      <c r="O972" s="34"/>
    </row>
    <row r="973" spans="1:15" s="32" customFormat="1" x14ac:dyDescent="0.25">
      <c r="A973" s="36"/>
      <c r="B973" s="52" t="s">
        <v>382</v>
      </c>
      <c r="C973" s="36">
        <v>4</v>
      </c>
      <c r="D973" s="56">
        <v>21.558200000000003</v>
      </c>
      <c r="E973" s="84">
        <v>1712</v>
      </c>
      <c r="F973" s="195">
        <v>348915</v>
      </c>
      <c r="G973" s="42">
        <v>100</v>
      </c>
      <c r="H973" s="51">
        <f t="shared" si="220"/>
        <v>348915</v>
      </c>
      <c r="I973" s="51">
        <f t="shared" si="219"/>
        <v>0</v>
      </c>
      <c r="J973" s="51">
        <f t="shared" si="210"/>
        <v>203.80549065420561</v>
      </c>
      <c r="K973" s="51">
        <f t="shared" si="221"/>
        <v>786.12520129302982</v>
      </c>
      <c r="L973" s="51">
        <f t="shared" si="222"/>
        <v>1252455.8133376706</v>
      </c>
      <c r="M973" s="51"/>
      <c r="N973" s="51">
        <f t="shared" si="223"/>
        <v>1252455.8133376706</v>
      </c>
      <c r="O973" s="34"/>
    </row>
    <row r="974" spans="1:15" s="32" customFormat="1" x14ac:dyDescent="0.25">
      <c r="A974" s="36"/>
      <c r="B974" s="52" t="s">
        <v>664</v>
      </c>
      <c r="C974" s="36">
        <v>4</v>
      </c>
      <c r="D974" s="56">
        <v>51.505799999999994</v>
      </c>
      <c r="E974" s="84">
        <v>4286</v>
      </c>
      <c r="F974" s="195">
        <v>1048371</v>
      </c>
      <c r="G974" s="42">
        <v>100</v>
      </c>
      <c r="H974" s="51">
        <f t="shared" si="220"/>
        <v>1048371</v>
      </c>
      <c r="I974" s="51">
        <f t="shared" si="219"/>
        <v>0</v>
      </c>
      <c r="J974" s="51">
        <f t="shared" si="210"/>
        <v>244.60359309379373</v>
      </c>
      <c r="K974" s="51">
        <f t="shared" si="221"/>
        <v>745.32709885344173</v>
      </c>
      <c r="L974" s="51">
        <f t="shared" si="222"/>
        <v>1657770.3932331605</v>
      </c>
      <c r="M974" s="51"/>
      <c r="N974" s="51">
        <f t="shared" si="223"/>
        <v>1657770.3932331605</v>
      </c>
      <c r="O974" s="34"/>
    </row>
    <row r="975" spans="1:15" s="32" customFormat="1" x14ac:dyDescent="0.25">
      <c r="A975" s="36"/>
      <c r="B975" s="52" t="s">
        <v>665</v>
      </c>
      <c r="C975" s="36">
        <v>4</v>
      </c>
      <c r="D975" s="56">
        <v>35.780799999999999</v>
      </c>
      <c r="E975" s="84">
        <v>2640</v>
      </c>
      <c r="F975" s="195">
        <v>578899.19999999995</v>
      </c>
      <c r="G975" s="42">
        <v>100</v>
      </c>
      <c r="H975" s="51">
        <f t="shared" si="220"/>
        <v>578899.19999999995</v>
      </c>
      <c r="I975" s="51">
        <f t="shared" si="219"/>
        <v>0</v>
      </c>
      <c r="J975" s="51">
        <f t="shared" si="210"/>
        <v>219.27999999999997</v>
      </c>
      <c r="K975" s="51">
        <f t="shared" si="221"/>
        <v>770.65069194723549</v>
      </c>
      <c r="L975" s="51">
        <f t="shared" si="222"/>
        <v>1410367.2161539115</v>
      </c>
      <c r="M975" s="51"/>
      <c r="N975" s="51">
        <f t="shared" si="223"/>
        <v>1410367.2161539115</v>
      </c>
      <c r="O975" s="34"/>
    </row>
    <row r="976" spans="1:15" s="32" customFormat="1" x14ac:dyDescent="0.25">
      <c r="A976" s="36"/>
      <c r="B976" s="52" t="s">
        <v>666</v>
      </c>
      <c r="C976" s="36">
        <v>4</v>
      </c>
      <c r="D976" s="56">
        <v>16.7667</v>
      </c>
      <c r="E976" s="84">
        <v>907</v>
      </c>
      <c r="F976" s="195">
        <v>204070.5</v>
      </c>
      <c r="G976" s="42">
        <v>100</v>
      </c>
      <c r="H976" s="51">
        <f t="shared" si="220"/>
        <v>204070.5</v>
      </c>
      <c r="I976" s="51">
        <f t="shared" si="219"/>
        <v>0</v>
      </c>
      <c r="J976" s="51">
        <f t="shared" si="210"/>
        <v>224.99503858875414</v>
      </c>
      <c r="K976" s="51">
        <f t="shared" si="221"/>
        <v>764.93565335848132</v>
      </c>
      <c r="L976" s="51">
        <f t="shared" si="222"/>
        <v>1101884.7331468556</v>
      </c>
      <c r="M976" s="51"/>
      <c r="N976" s="51">
        <f t="shared" si="223"/>
        <v>1101884.7331468556</v>
      </c>
      <c r="O976" s="34"/>
    </row>
    <row r="977" spans="1:15" s="32" customFormat="1" x14ac:dyDescent="0.25">
      <c r="A977" s="36"/>
      <c r="B977" s="52" t="s">
        <v>667</v>
      </c>
      <c r="C977" s="36">
        <v>4</v>
      </c>
      <c r="D977" s="56">
        <v>22.511600000000001</v>
      </c>
      <c r="E977" s="84">
        <v>793</v>
      </c>
      <c r="F977" s="195">
        <v>160712.9</v>
      </c>
      <c r="G977" s="42">
        <v>100</v>
      </c>
      <c r="H977" s="51">
        <f t="shared" si="220"/>
        <v>160712.9</v>
      </c>
      <c r="I977" s="51">
        <f t="shared" si="219"/>
        <v>0</v>
      </c>
      <c r="J977" s="51">
        <f t="shared" si="210"/>
        <v>202.66443883984866</v>
      </c>
      <c r="K977" s="51">
        <f t="shared" si="221"/>
        <v>787.26625310738677</v>
      </c>
      <c r="L977" s="51">
        <f t="shared" si="222"/>
        <v>1134807.366987878</v>
      </c>
      <c r="M977" s="51"/>
      <c r="N977" s="51">
        <f t="shared" si="223"/>
        <v>1134807.366987878</v>
      </c>
      <c r="O977" s="34"/>
    </row>
    <row r="978" spans="1:15" s="32" customFormat="1" x14ac:dyDescent="0.25">
      <c r="A978" s="36"/>
      <c r="B978" s="52" t="s">
        <v>668</v>
      </c>
      <c r="C978" s="36">
        <v>4</v>
      </c>
      <c r="D978" s="56">
        <v>19.376600000000003</v>
      </c>
      <c r="E978" s="84">
        <v>990</v>
      </c>
      <c r="F978" s="195">
        <v>282151.90000000002</v>
      </c>
      <c r="G978" s="42">
        <v>100</v>
      </c>
      <c r="H978" s="51">
        <f t="shared" si="220"/>
        <v>282151.90000000002</v>
      </c>
      <c r="I978" s="51">
        <f t="shared" si="219"/>
        <v>0</v>
      </c>
      <c r="J978" s="51">
        <f t="shared" si="210"/>
        <v>285.00191919191923</v>
      </c>
      <c r="K978" s="51">
        <f t="shared" si="221"/>
        <v>704.92877275531623</v>
      </c>
      <c r="L978" s="51">
        <f t="shared" si="222"/>
        <v>1050558.4357607118</v>
      </c>
      <c r="M978" s="51"/>
      <c r="N978" s="51">
        <f t="shared" si="223"/>
        <v>1050558.4357607118</v>
      </c>
      <c r="O978" s="34"/>
    </row>
    <row r="979" spans="1:15" s="32" customFormat="1" x14ac:dyDescent="0.25">
      <c r="A979" s="36"/>
      <c r="B979" s="52" t="s">
        <v>849</v>
      </c>
      <c r="C979" s="36">
        <v>4</v>
      </c>
      <c r="D979" s="56">
        <v>21.063299999999998</v>
      </c>
      <c r="E979" s="84">
        <v>1761</v>
      </c>
      <c r="F979" s="195">
        <v>375169.1</v>
      </c>
      <c r="G979" s="42">
        <v>100</v>
      </c>
      <c r="H979" s="51">
        <f t="shared" si="220"/>
        <v>375169.1</v>
      </c>
      <c r="I979" s="51">
        <f t="shared" si="219"/>
        <v>0</v>
      </c>
      <c r="J979" s="51">
        <f t="shared" si="210"/>
        <v>213.04321408290744</v>
      </c>
      <c r="K979" s="51">
        <f t="shared" si="221"/>
        <v>776.88747786432805</v>
      </c>
      <c r="L979" s="51">
        <f t="shared" si="222"/>
        <v>1246059.7010487777</v>
      </c>
      <c r="M979" s="51"/>
      <c r="N979" s="51">
        <f t="shared" si="223"/>
        <v>1246059.7010487777</v>
      </c>
      <c r="O979" s="34"/>
    </row>
    <row r="980" spans="1:15" s="32" customFormat="1" x14ac:dyDescent="0.25">
      <c r="A980" s="36"/>
      <c r="B980" s="52" t="s">
        <v>850</v>
      </c>
      <c r="C980" s="36">
        <v>4</v>
      </c>
      <c r="D980" s="56">
        <v>34.643000000000001</v>
      </c>
      <c r="E980" s="84">
        <v>2587</v>
      </c>
      <c r="F980" s="195">
        <v>3283088.5</v>
      </c>
      <c r="G980" s="42">
        <v>100</v>
      </c>
      <c r="H980" s="51">
        <f t="shared" si="220"/>
        <v>3283088.5</v>
      </c>
      <c r="I980" s="51">
        <f t="shared" si="219"/>
        <v>0</v>
      </c>
      <c r="J980" s="51">
        <f t="shared" si="210"/>
        <v>1269.0717046772322</v>
      </c>
      <c r="K980" s="51">
        <f t="shared" si="221"/>
        <v>-279.14101272999676</v>
      </c>
      <c r="L980" s="51">
        <f t="shared" si="222"/>
        <v>473462.57395902311</v>
      </c>
      <c r="M980" s="51"/>
      <c r="N980" s="51">
        <f t="shared" si="223"/>
        <v>473462.57395902311</v>
      </c>
      <c r="O980" s="34"/>
    </row>
    <row r="981" spans="1:15" s="32" customFormat="1" x14ac:dyDescent="0.25">
      <c r="A981" s="36"/>
      <c r="B981" s="52" t="s">
        <v>669</v>
      </c>
      <c r="C981" s="36">
        <v>4</v>
      </c>
      <c r="D981" s="56">
        <v>29.909899999999997</v>
      </c>
      <c r="E981" s="84">
        <v>2280</v>
      </c>
      <c r="F981" s="195">
        <v>455909.9</v>
      </c>
      <c r="G981" s="42">
        <v>100</v>
      </c>
      <c r="H981" s="51">
        <f t="shared" si="220"/>
        <v>455909.9</v>
      </c>
      <c r="I981" s="51">
        <f t="shared" si="219"/>
        <v>0</v>
      </c>
      <c r="J981" s="51">
        <f t="shared" si="210"/>
        <v>199.96048245614037</v>
      </c>
      <c r="K981" s="51">
        <f t="shared" si="221"/>
        <v>789.97020949109515</v>
      </c>
      <c r="L981" s="51">
        <f t="shared" si="222"/>
        <v>1363791.7481683793</v>
      </c>
      <c r="M981" s="51"/>
      <c r="N981" s="51">
        <f t="shared" si="223"/>
        <v>1363791.7481683793</v>
      </c>
      <c r="O981" s="34"/>
    </row>
    <row r="982" spans="1:15" s="32" customFormat="1" x14ac:dyDescent="0.25">
      <c r="A982" s="36"/>
      <c r="B982" s="52" t="s">
        <v>670</v>
      </c>
      <c r="C982" s="36">
        <v>4</v>
      </c>
      <c r="D982" s="56">
        <v>22.201699999999999</v>
      </c>
      <c r="E982" s="84">
        <v>1706</v>
      </c>
      <c r="F982" s="195">
        <v>402444</v>
      </c>
      <c r="G982" s="42">
        <v>100</v>
      </c>
      <c r="H982" s="51">
        <f t="shared" si="220"/>
        <v>402444</v>
      </c>
      <c r="I982" s="51">
        <f t="shared" si="219"/>
        <v>0</v>
      </c>
      <c r="J982" s="51">
        <f t="shared" ref="J982:J1025" si="224">F982/E982</f>
        <v>235.89917936694022</v>
      </c>
      <c r="K982" s="51">
        <f t="shared" si="221"/>
        <v>754.03151258029527</v>
      </c>
      <c r="L982" s="51">
        <f t="shared" si="222"/>
        <v>1215494.7576343622</v>
      </c>
      <c r="M982" s="51"/>
      <c r="N982" s="51">
        <f t="shared" si="223"/>
        <v>1215494.7576343622</v>
      </c>
      <c r="O982" s="34"/>
    </row>
    <row r="983" spans="1:15" s="32" customFormat="1" x14ac:dyDescent="0.25">
      <c r="A983" s="36"/>
      <c r="B983" s="52" t="s">
        <v>650</v>
      </c>
      <c r="C983" s="36">
        <v>3</v>
      </c>
      <c r="D983" s="56">
        <v>46.934199999999997</v>
      </c>
      <c r="E983" s="84">
        <v>8292</v>
      </c>
      <c r="F983" s="195">
        <v>14172607.9</v>
      </c>
      <c r="G983" s="42">
        <v>50</v>
      </c>
      <c r="H983" s="51">
        <f t="shared" si="220"/>
        <v>7086303.9500000002</v>
      </c>
      <c r="I983" s="51">
        <f t="shared" si="219"/>
        <v>7086303.9500000002</v>
      </c>
      <c r="J983" s="51">
        <f t="shared" si="224"/>
        <v>1709.1905330438979</v>
      </c>
      <c r="K983" s="51">
        <f t="shared" si="221"/>
        <v>-719.2598410966624</v>
      </c>
      <c r="L983" s="51">
        <f t="shared" si="222"/>
        <v>1279841.2811889497</v>
      </c>
      <c r="M983" s="51"/>
      <c r="N983" s="51">
        <f t="shared" si="223"/>
        <v>1279841.2811889497</v>
      </c>
      <c r="O983" s="34"/>
    </row>
    <row r="984" spans="1:15" s="32" customFormat="1" x14ac:dyDescent="0.25">
      <c r="A984" s="36"/>
      <c r="B984" s="52" t="s">
        <v>671</v>
      </c>
      <c r="C984" s="36">
        <v>4</v>
      </c>
      <c r="D984" s="56">
        <v>35.431699999999999</v>
      </c>
      <c r="E984" s="84">
        <v>1602</v>
      </c>
      <c r="F984" s="195">
        <v>376568.1</v>
      </c>
      <c r="G984" s="42">
        <v>100</v>
      </c>
      <c r="H984" s="51">
        <f t="shared" si="220"/>
        <v>376568.1</v>
      </c>
      <c r="I984" s="51">
        <f t="shared" si="219"/>
        <v>0</v>
      </c>
      <c r="J984" s="51">
        <f t="shared" si="224"/>
        <v>235.06123595505616</v>
      </c>
      <c r="K984" s="51">
        <f t="shared" si="221"/>
        <v>754.86945599217927</v>
      </c>
      <c r="L984" s="51">
        <f t="shared" si="222"/>
        <v>1251694.0734664719</v>
      </c>
      <c r="M984" s="51"/>
      <c r="N984" s="51">
        <f t="shared" si="223"/>
        <v>1251694.0734664719</v>
      </c>
      <c r="O984" s="34"/>
    </row>
    <row r="985" spans="1:15" s="32" customFormat="1" x14ac:dyDescent="0.25">
      <c r="A985" s="36"/>
      <c r="B985" s="52" t="s">
        <v>672</v>
      </c>
      <c r="C985" s="36">
        <v>4</v>
      </c>
      <c r="D985" s="56">
        <v>23.691500000000005</v>
      </c>
      <c r="E985" s="84">
        <v>1639</v>
      </c>
      <c r="F985" s="195">
        <v>313182.90000000002</v>
      </c>
      <c r="G985" s="42">
        <v>100</v>
      </c>
      <c r="H985" s="51">
        <f t="shared" si="220"/>
        <v>313182.90000000002</v>
      </c>
      <c r="I985" s="51">
        <f t="shared" si="219"/>
        <v>0</v>
      </c>
      <c r="J985" s="51">
        <f t="shared" si="224"/>
        <v>191.08169615619281</v>
      </c>
      <c r="K985" s="51">
        <f t="shared" si="221"/>
        <v>798.84899579104263</v>
      </c>
      <c r="L985" s="51">
        <f t="shared" si="222"/>
        <v>1265914.2602277172</v>
      </c>
      <c r="M985" s="51"/>
      <c r="N985" s="51">
        <f t="shared" si="223"/>
        <v>1265914.2602277172</v>
      </c>
      <c r="O985" s="34"/>
    </row>
    <row r="986" spans="1:15" s="32" customFormat="1" x14ac:dyDescent="0.25">
      <c r="A986" s="36"/>
      <c r="B986" s="52" t="s">
        <v>797</v>
      </c>
      <c r="C986" s="36">
        <v>4</v>
      </c>
      <c r="D986" s="56">
        <v>17.011099999999999</v>
      </c>
      <c r="E986" s="84">
        <v>1243</v>
      </c>
      <c r="F986" s="195">
        <v>228169.2</v>
      </c>
      <c r="G986" s="42">
        <v>100</v>
      </c>
      <c r="H986" s="51">
        <f t="shared" si="220"/>
        <v>228169.2</v>
      </c>
      <c r="I986" s="51">
        <f t="shared" si="219"/>
        <v>0</v>
      </c>
      <c r="J986" s="51">
        <f t="shared" si="224"/>
        <v>183.56331456154467</v>
      </c>
      <c r="K986" s="51">
        <f t="shared" si="221"/>
        <v>806.36737738569082</v>
      </c>
      <c r="L986" s="51">
        <f t="shared" si="222"/>
        <v>1197361.8512773695</v>
      </c>
      <c r="M986" s="51"/>
      <c r="N986" s="51">
        <f t="shared" si="223"/>
        <v>1197361.8512773695</v>
      </c>
      <c r="O986" s="34"/>
    </row>
    <row r="987" spans="1:15" s="32" customFormat="1" x14ac:dyDescent="0.25">
      <c r="A987" s="36"/>
      <c r="B987" s="52" t="s">
        <v>673</v>
      </c>
      <c r="C987" s="36">
        <v>4</v>
      </c>
      <c r="D987" s="56">
        <v>32.879899999999999</v>
      </c>
      <c r="E987" s="84">
        <v>2946</v>
      </c>
      <c r="F987" s="195">
        <v>631256</v>
      </c>
      <c r="G987" s="42">
        <v>100</v>
      </c>
      <c r="H987" s="51">
        <f t="shared" si="220"/>
        <v>631256</v>
      </c>
      <c r="I987" s="51">
        <f t="shared" si="219"/>
        <v>0</v>
      </c>
      <c r="J987" s="51">
        <f t="shared" si="224"/>
        <v>214.27562797012899</v>
      </c>
      <c r="K987" s="51">
        <f t="shared" si="221"/>
        <v>775.65506397710647</v>
      </c>
      <c r="L987" s="51">
        <f t="shared" si="222"/>
        <v>1446427.2946625378</v>
      </c>
      <c r="M987" s="51"/>
      <c r="N987" s="51">
        <f t="shared" si="223"/>
        <v>1446427.2946625378</v>
      </c>
      <c r="O987" s="34"/>
    </row>
    <row r="988" spans="1:15" s="32" customFormat="1" x14ac:dyDescent="0.25">
      <c r="A988" s="36"/>
      <c r="B988" s="52" t="s">
        <v>674</v>
      </c>
      <c r="C988" s="36">
        <v>4</v>
      </c>
      <c r="D988" s="56">
        <v>27.189</v>
      </c>
      <c r="E988" s="84">
        <v>738</v>
      </c>
      <c r="F988" s="195">
        <v>214279.7</v>
      </c>
      <c r="G988" s="42">
        <v>100</v>
      </c>
      <c r="H988" s="51">
        <f t="shared" si="220"/>
        <v>214279.7</v>
      </c>
      <c r="I988" s="51">
        <f t="shared" si="219"/>
        <v>0</v>
      </c>
      <c r="J988" s="51">
        <f t="shared" si="224"/>
        <v>290.35189701897019</v>
      </c>
      <c r="K988" s="51">
        <f t="shared" si="221"/>
        <v>699.57879492826532</v>
      </c>
      <c r="L988" s="51">
        <f t="shared" si="222"/>
        <v>1039498.2349919912</v>
      </c>
      <c r="M988" s="51"/>
      <c r="N988" s="51">
        <f t="shared" si="223"/>
        <v>1039498.2349919912</v>
      </c>
      <c r="O988" s="34"/>
    </row>
    <row r="989" spans="1:15" s="32" customFormat="1" x14ac:dyDescent="0.25">
      <c r="A989" s="36"/>
      <c r="B989" s="4"/>
      <c r="C989" s="4"/>
      <c r="D989" s="56">
        <v>0</v>
      </c>
      <c r="E989" s="86"/>
      <c r="F989" s="43"/>
      <c r="G989" s="42"/>
      <c r="H989" s="43"/>
      <c r="I989" s="33"/>
      <c r="J989" s="33"/>
      <c r="K989" s="51"/>
      <c r="L989" s="51"/>
      <c r="M989" s="51"/>
      <c r="N989" s="51"/>
      <c r="O989" s="34"/>
    </row>
    <row r="990" spans="1:15" s="32" customFormat="1" x14ac:dyDescent="0.25">
      <c r="A990" s="31" t="s">
        <v>675</v>
      </c>
      <c r="B990" s="44" t="s">
        <v>2</v>
      </c>
      <c r="C990" s="45"/>
      <c r="D990" s="3">
        <v>1082.6210999999998</v>
      </c>
      <c r="E990" s="87">
        <f>E991</f>
        <v>104011</v>
      </c>
      <c r="F990" s="38">
        <f t="shared" ref="F990" si="225">F992</f>
        <v>0</v>
      </c>
      <c r="G990" s="38"/>
      <c r="H990" s="38">
        <f>H992</f>
        <v>17614764.475000001</v>
      </c>
      <c r="I990" s="38">
        <f>I992</f>
        <v>-17614764.475000001</v>
      </c>
      <c r="J990" s="38"/>
      <c r="K990" s="51"/>
      <c r="L990" s="51"/>
      <c r="M990" s="47">
        <f>M992</f>
        <v>56109959.744132891</v>
      </c>
      <c r="N990" s="38">
        <f t="shared" si="223"/>
        <v>56109959.744132891</v>
      </c>
      <c r="O990" s="34"/>
    </row>
    <row r="991" spans="1:15" s="32" customFormat="1" x14ac:dyDescent="0.25">
      <c r="A991" s="31" t="s">
        <v>675</v>
      </c>
      <c r="B991" s="44" t="s">
        <v>3</v>
      </c>
      <c r="C991" s="45"/>
      <c r="D991" s="3">
        <v>1082.6210999999998</v>
      </c>
      <c r="E991" s="87">
        <f>SUM(E993:E1025)</f>
        <v>104011</v>
      </c>
      <c r="F991" s="38">
        <f t="shared" ref="F991" si="226">SUM(F993:F1025)</f>
        <v>93847783.399999991</v>
      </c>
      <c r="G991" s="38"/>
      <c r="H991" s="38">
        <f>SUM(H993:H1025)</f>
        <v>58618254.45000001</v>
      </c>
      <c r="I991" s="38">
        <f>SUM(I993:I1025)</f>
        <v>35229528.950000003</v>
      </c>
      <c r="J991" s="38"/>
      <c r="K991" s="51"/>
      <c r="L991" s="38">
        <f>SUM(L993:L1025)</f>
        <v>44606717.056949534</v>
      </c>
      <c r="M991" s="51"/>
      <c r="N991" s="38">
        <f t="shared" si="223"/>
        <v>44606717.056949534</v>
      </c>
      <c r="O991" s="34"/>
    </row>
    <row r="992" spans="1:15" s="32" customFormat="1" x14ac:dyDescent="0.25">
      <c r="A992" s="36"/>
      <c r="B992" s="52" t="s">
        <v>26</v>
      </c>
      <c r="C992" s="36">
        <v>2</v>
      </c>
      <c r="D992" s="5">
        <v>0</v>
      </c>
      <c r="E992" s="90"/>
      <c r="F992" s="51"/>
      <c r="G992" s="42">
        <v>25</v>
      </c>
      <c r="H992" s="51">
        <f>F1022*G992/100</f>
        <v>17614764.475000001</v>
      </c>
      <c r="I992" s="51">
        <f t="shared" ref="I992:I1025" si="227">F992-H992</f>
        <v>-17614764.475000001</v>
      </c>
      <c r="J992" s="51"/>
      <c r="K992" s="51"/>
      <c r="L992" s="51"/>
      <c r="M992" s="51">
        <f>($L$7*$L$8*E990/$L$10)+($L$7*$L$9*D990/$L$11)</f>
        <v>56109959.744132891</v>
      </c>
      <c r="N992" s="51">
        <f t="shared" si="223"/>
        <v>56109959.744132891</v>
      </c>
      <c r="O992" s="34"/>
    </row>
    <row r="993" spans="1:15" s="32" customFormat="1" x14ac:dyDescent="0.25">
      <c r="A993" s="36"/>
      <c r="B993" s="52" t="s">
        <v>676</v>
      </c>
      <c r="C993" s="36">
        <v>4</v>
      </c>
      <c r="D993" s="56">
        <v>21.037700000000001</v>
      </c>
      <c r="E993" s="84">
        <v>981</v>
      </c>
      <c r="F993" s="196">
        <v>291340.2</v>
      </c>
      <c r="G993" s="42">
        <v>100</v>
      </c>
      <c r="H993" s="51">
        <f t="shared" ref="H993:H1025" si="228">F993*G993/100</f>
        <v>291340.2</v>
      </c>
      <c r="I993" s="51">
        <f t="shared" si="227"/>
        <v>0</v>
      </c>
      <c r="J993" s="51">
        <f t="shared" si="224"/>
        <v>296.98287461773702</v>
      </c>
      <c r="K993" s="51">
        <f t="shared" ref="K993:K1025" si="229">$J$11*$J$19-J993</f>
        <v>692.94781732949843</v>
      </c>
      <c r="L993" s="51">
        <f t="shared" ref="L993:L1025" si="230">IF(K993&gt;0,$J$7*$J$8*(K993/$K$19),0)+$J$7*$J$9*(E993/$E$19)+$J$7*$J$10*(D993/$D$19)</f>
        <v>1041128.0756788868</v>
      </c>
      <c r="M993" s="51"/>
      <c r="N993" s="51">
        <f t="shared" si="223"/>
        <v>1041128.0756788868</v>
      </c>
      <c r="O993" s="34"/>
    </row>
    <row r="994" spans="1:15" s="32" customFormat="1" x14ac:dyDescent="0.25">
      <c r="A994" s="36"/>
      <c r="B994" s="52" t="s">
        <v>262</v>
      </c>
      <c r="C994" s="36">
        <v>4</v>
      </c>
      <c r="D994" s="56">
        <v>23.1798</v>
      </c>
      <c r="E994" s="84">
        <v>1081</v>
      </c>
      <c r="F994" s="196">
        <v>270354.59999999998</v>
      </c>
      <c r="G994" s="42">
        <v>100</v>
      </c>
      <c r="H994" s="51">
        <f t="shared" si="228"/>
        <v>270354.59999999998</v>
      </c>
      <c r="I994" s="51">
        <f t="shared" si="227"/>
        <v>0</v>
      </c>
      <c r="J994" s="51">
        <f t="shared" si="224"/>
        <v>250.09676225716927</v>
      </c>
      <c r="K994" s="51">
        <f t="shared" si="229"/>
        <v>739.83392969006616</v>
      </c>
      <c r="L994" s="51">
        <f t="shared" si="230"/>
        <v>1118721.6754929794</v>
      </c>
      <c r="M994" s="51"/>
      <c r="N994" s="51">
        <f t="shared" si="223"/>
        <v>1118721.6754929794</v>
      </c>
      <c r="O994" s="34"/>
    </row>
    <row r="995" spans="1:15" s="32" customFormat="1" x14ac:dyDescent="0.25">
      <c r="A995" s="36"/>
      <c r="B995" s="52" t="s">
        <v>677</v>
      </c>
      <c r="C995" s="36">
        <v>4</v>
      </c>
      <c r="D995" s="56">
        <v>33.328400000000002</v>
      </c>
      <c r="E995" s="84">
        <v>1459</v>
      </c>
      <c r="F995" s="196">
        <v>432378.4</v>
      </c>
      <c r="G995" s="42">
        <v>100</v>
      </c>
      <c r="H995" s="51">
        <f t="shared" si="228"/>
        <v>432378.4</v>
      </c>
      <c r="I995" s="51">
        <f t="shared" si="227"/>
        <v>0</v>
      </c>
      <c r="J995" s="51">
        <f t="shared" si="224"/>
        <v>296.35257025359834</v>
      </c>
      <c r="K995" s="51">
        <f t="shared" si="229"/>
        <v>693.57812169363706</v>
      </c>
      <c r="L995" s="51">
        <f t="shared" si="230"/>
        <v>1151208.1314278208</v>
      </c>
      <c r="M995" s="51"/>
      <c r="N995" s="51">
        <f t="shared" si="223"/>
        <v>1151208.1314278208</v>
      </c>
      <c r="O995" s="34"/>
    </row>
    <row r="996" spans="1:15" s="32" customFormat="1" x14ac:dyDescent="0.25">
      <c r="A996" s="36"/>
      <c r="B996" s="52" t="s">
        <v>678</v>
      </c>
      <c r="C996" s="36">
        <v>4</v>
      </c>
      <c r="D996" s="56">
        <v>20.331499999999998</v>
      </c>
      <c r="E996" s="84">
        <v>1254</v>
      </c>
      <c r="F996" s="196">
        <v>248638</v>
      </c>
      <c r="G996" s="42">
        <v>100</v>
      </c>
      <c r="H996" s="51">
        <f t="shared" si="228"/>
        <v>248638</v>
      </c>
      <c r="I996" s="51">
        <f t="shared" si="227"/>
        <v>0</v>
      </c>
      <c r="J996" s="51">
        <f t="shared" si="224"/>
        <v>198.27591706539076</v>
      </c>
      <c r="K996" s="51">
        <f t="shared" si="229"/>
        <v>791.65477488184467</v>
      </c>
      <c r="L996" s="51">
        <f t="shared" si="230"/>
        <v>1193471.0012224326</v>
      </c>
      <c r="M996" s="51"/>
      <c r="N996" s="51">
        <f t="shared" si="223"/>
        <v>1193471.0012224326</v>
      </c>
      <c r="O996" s="34"/>
    </row>
    <row r="997" spans="1:15" s="32" customFormat="1" x14ac:dyDescent="0.25">
      <c r="A997" s="36"/>
      <c r="B997" s="52" t="s">
        <v>679</v>
      </c>
      <c r="C997" s="36">
        <v>4</v>
      </c>
      <c r="D997" s="56">
        <v>25.04</v>
      </c>
      <c r="E997" s="84">
        <v>2124</v>
      </c>
      <c r="F997" s="196">
        <v>343381.9</v>
      </c>
      <c r="G997" s="42">
        <v>100</v>
      </c>
      <c r="H997" s="51">
        <f t="shared" si="228"/>
        <v>343381.9</v>
      </c>
      <c r="I997" s="51">
        <f t="shared" si="227"/>
        <v>0</v>
      </c>
      <c r="J997" s="51">
        <f t="shared" si="224"/>
        <v>161.66756120527307</v>
      </c>
      <c r="K997" s="51">
        <f t="shared" si="229"/>
        <v>828.26313074196241</v>
      </c>
      <c r="L997" s="51">
        <f t="shared" si="230"/>
        <v>1370921.7569753784</v>
      </c>
      <c r="M997" s="51"/>
      <c r="N997" s="51">
        <f t="shared" si="223"/>
        <v>1370921.7569753784</v>
      </c>
      <c r="O997" s="34"/>
    </row>
    <row r="998" spans="1:15" s="32" customFormat="1" x14ac:dyDescent="0.25">
      <c r="A998" s="36"/>
      <c r="B998" s="52" t="s">
        <v>851</v>
      </c>
      <c r="C998" s="36">
        <v>4</v>
      </c>
      <c r="D998" s="56">
        <v>24.7498</v>
      </c>
      <c r="E998" s="84">
        <v>1756</v>
      </c>
      <c r="F998" s="196">
        <v>422307.8</v>
      </c>
      <c r="G998" s="42">
        <v>100</v>
      </c>
      <c r="H998" s="51">
        <f t="shared" si="228"/>
        <v>422307.8</v>
      </c>
      <c r="I998" s="51">
        <f t="shared" si="227"/>
        <v>0</v>
      </c>
      <c r="J998" s="51">
        <f t="shared" si="224"/>
        <v>240.49419134396354</v>
      </c>
      <c r="K998" s="51">
        <f t="shared" si="229"/>
        <v>749.43650060327195</v>
      </c>
      <c r="L998" s="51">
        <f t="shared" si="230"/>
        <v>1226092.91175477</v>
      </c>
      <c r="M998" s="51"/>
      <c r="N998" s="51">
        <f t="shared" si="223"/>
        <v>1226092.91175477</v>
      </c>
      <c r="O998" s="34"/>
    </row>
    <row r="999" spans="1:15" s="32" customFormat="1" x14ac:dyDescent="0.25">
      <c r="A999" s="36"/>
      <c r="B999" s="52" t="s">
        <v>680</v>
      </c>
      <c r="C999" s="36">
        <v>4</v>
      </c>
      <c r="D999" s="56">
        <v>33.558999999999997</v>
      </c>
      <c r="E999" s="84">
        <v>1850</v>
      </c>
      <c r="F999" s="196">
        <v>506943.3</v>
      </c>
      <c r="G999" s="42">
        <v>100</v>
      </c>
      <c r="H999" s="51">
        <f t="shared" si="228"/>
        <v>506943.3</v>
      </c>
      <c r="I999" s="51">
        <f t="shared" si="227"/>
        <v>0</v>
      </c>
      <c r="J999" s="51">
        <f t="shared" si="224"/>
        <v>274.02340540540541</v>
      </c>
      <c r="K999" s="51">
        <f t="shared" si="229"/>
        <v>715.90728654182999</v>
      </c>
      <c r="L999" s="51">
        <f t="shared" si="230"/>
        <v>1231024.8688776989</v>
      </c>
      <c r="M999" s="51"/>
      <c r="N999" s="51">
        <f t="shared" si="223"/>
        <v>1231024.8688776989</v>
      </c>
      <c r="O999" s="34"/>
    </row>
    <row r="1000" spans="1:15" s="32" customFormat="1" x14ac:dyDescent="0.25">
      <c r="A1000" s="36"/>
      <c r="B1000" s="52" t="s">
        <v>681</v>
      </c>
      <c r="C1000" s="36">
        <v>4</v>
      </c>
      <c r="D1000" s="56">
        <v>28.676200000000001</v>
      </c>
      <c r="E1000" s="84">
        <v>1742</v>
      </c>
      <c r="F1000" s="196">
        <v>465451.1</v>
      </c>
      <c r="G1000" s="42">
        <v>100</v>
      </c>
      <c r="H1000" s="51">
        <f t="shared" si="228"/>
        <v>465451.1</v>
      </c>
      <c r="I1000" s="51">
        <f t="shared" si="227"/>
        <v>0</v>
      </c>
      <c r="J1000" s="51">
        <f t="shared" si="224"/>
        <v>267.19351320321471</v>
      </c>
      <c r="K1000" s="51">
        <f t="shared" si="229"/>
        <v>722.73717874402075</v>
      </c>
      <c r="L1000" s="51">
        <f t="shared" si="230"/>
        <v>1206718.3589969955</v>
      </c>
      <c r="M1000" s="51"/>
      <c r="N1000" s="51">
        <f t="shared" si="223"/>
        <v>1206718.3589969955</v>
      </c>
      <c r="O1000" s="34"/>
    </row>
    <row r="1001" spans="1:15" s="32" customFormat="1" x14ac:dyDescent="0.25">
      <c r="A1001" s="36"/>
      <c r="B1001" s="52" t="s">
        <v>682</v>
      </c>
      <c r="C1001" s="36">
        <v>4</v>
      </c>
      <c r="D1001" s="56">
        <v>35.6203</v>
      </c>
      <c r="E1001" s="84">
        <v>2447</v>
      </c>
      <c r="F1001" s="196">
        <v>678470.4</v>
      </c>
      <c r="G1001" s="42">
        <v>100</v>
      </c>
      <c r="H1001" s="51">
        <f t="shared" si="228"/>
        <v>678470.4</v>
      </c>
      <c r="I1001" s="51">
        <f t="shared" si="227"/>
        <v>0</v>
      </c>
      <c r="J1001" s="51">
        <f t="shared" si="224"/>
        <v>277.26620351450759</v>
      </c>
      <c r="K1001" s="51">
        <f t="shared" si="229"/>
        <v>712.66448843272792</v>
      </c>
      <c r="L1001" s="51">
        <f t="shared" si="230"/>
        <v>1314387.8503583407</v>
      </c>
      <c r="M1001" s="51"/>
      <c r="N1001" s="51">
        <f t="shared" si="223"/>
        <v>1314387.8503583407</v>
      </c>
      <c r="O1001" s="34"/>
    </row>
    <row r="1002" spans="1:15" s="32" customFormat="1" x14ac:dyDescent="0.25">
      <c r="A1002" s="36"/>
      <c r="B1002" s="52" t="s">
        <v>852</v>
      </c>
      <c r="C1002" s="36">
        <v>4</v>
      </c>
      <c r="D1002" s="56">
        <v>22.1511</v>
      </c>
      <c r="E1002" s="84">
        <v>1124</v>
      </c>
      <c r="F1002" s="196">
        <v>213233.6</v>
      </c>
      <c r="G1002" s="42">
        <v>100</v>
      </c>
      <c r="H1002" s="51">
        <f t="shared" si="228"/>
        <v>213233.6</v>
      </c>
      <c r="I1002" s="51">
        <f t="shared" si="227"/>
        <v>0</v>
      </c>
      <c r="J1002" s="51">
        <f t="shared" si="224"/>
        <v>189.70960854092527</v>
      </c>
      <c r="K1002" s="51">
        <f t="shared" si="229"/>
        <v>800.22108340631019</v>
      </c>
      <c r="L1002" s="51">
        <f t="shared" si="230"/>
        <v>1193171.3174118192</v>
      </c>
      <c r="M1002" s="51"/>
      <c r="N1002" s="51">
        <f t="shared" si="223"/>
        <v>1193171.3174118192</v>
      </c>
      <c r="O1002" s="34"/>
    </row>
    <row r="1003" spans="1:15" s="32" customFormat="1" x14ac:dyDescent="0.25">
      <c r="A1003" s="36"/>
      <c r="B1003" s="52" t="s">
        <v>683</v>
      </c>
      <c r="C1003" s="36">
        <v>4</v>
      </c>
      <c r="D1003" s="56">
        <v>39.122799999999998</v>
      </c>
      <c r="E1003" s="84">
        <v>2006</v>
      </c>
      <c r="F1003" s="196">
        <v>608934.40000000002</v>
      </c>
      <c r="G1003" s="42">
        <v>100</v>
      </c>
      <c r="H1003" s="51">
        <f t="shared" si="228"/>
        <v>608934.40000000002</v>
      </c>
      <c r="I1003" s="51">
        <f t="shared" si="227"/>
        <v>0</v>
      </c>
      <c r="J1003" s="51">
        <f t="shared" si="224"/>
        <v>303.55653040877371</v>
      </c>
      <c r="K1003" s="51">
        <f t="shared" si="229"/>
        <v>686.37416153846175</v>
      </c>
      <c r="L1003" s="51">
        <f t="shared" si="230"/>
        <v>1236989.3727299003</v>
      </c>
      <c r="M1003" s="51"/>
      <c r="N1003" s="51">
        <f t="shared" si="223"/>
        <v>1236989.3727299003</v>
      </c>
      <c r="O1003" s="34"/>
    </row>
    <row r="1004" spans="1:15" s="32" customFormat="1" x14ac:dyDescent="0.25">
      <c r="A1004" s="36"/>
      <c r="B1004" s="52" t="s">
        <v>684</v>
      </c>
      <c r="C1004" s="36">
        <v>4</v>
      </c>
      <c r="D1004" s="56">
        <v>19.480999999999998</v>
      </c>
      <c r="E1004" s="84">
        <v>984</v>
      </c>
      <c r="F1004" s="196">
        <v>210939.6</v>
      </c>
      <c r="G1004" s="42">
        <v>100</v>
      </c>
      <c r="H1004" s="51">
        <f t="shared" si="228"/>
        <v>210939.6</v>
      </c>
      <c r="I1004" s="51">
        <f t="shared" si="227"/>
        <v>0</v>
      </c>
      <c r="J1004" s="51">
        <f t="shared" si="224"/>
        <v>214.36951219512196</v>
      </c>
      <c r="K1004" s="51">
        <f t="shared" si="229"/>
        <v>775.5611797521135</v>
      </c>
      <c r="L1004" s="51">
        <f t="shared" si="230"/>
        <v>1134981.0109927426</v>
      </c>
      <c r="M1004" s="51"/>
      <c r="N1004" s="51">
        <f t="shared" si="223"/>
        <v>1134981.0109927426</v>
      </c>
      <c r="O1004" s="34"/>
    </row>
    <row r="1005" spans="1:15" s="32" customFormat="1" x14ac:dyDescent="0.25">
      <c r="A1005" s="36"/>
      <c r="B1005" s="52" t="s">
        <v>853</v>
      </c>
      <c r="C1005" s="36">
        <v>4</v>
      </c>
      <c r="D1005" s="56">
        <v>29.972500000000004</v>
      </c>
      <c r="E1005" s="84">
        <v>3068</v>
      </c>
      <c r="F1005" s="196">
        <v>627979</v>
      </c>
      <c r="G1005" s="42">
        <v>100</v>
      </c>
      <c r="H1005" s="51">
        <f t="shared" si="228"/>
        <v>627979</v>
      </c>
      <c r="I1005" s="51">
        <f t="shared" si="227"/>
        <v>0</v>
      </c>
      <c r="J1005" s="51">
        <f t="shared" si="224"/>
        <v>204.68676662320729</v>
      </c>
      <c r="K1005" s="51">
        <f t="shared" si="229"/>
        <v>785.24392532402817</v>
      </c>
      <c r="L1005" s="51">
        <f t="shared" si="230"/>
        <v>1463432.0565714373</v>
      </c>
      <c r="M1005" s="51"/>
      <c r="N1005" s="51">
        <f t="shared" si="223"/>
        <v>1463432.0565714373</v>
      </c>
      <c r="O1005" s="34"/>
    </row>
    <row r="1006" spans="1:15" s="32" customFormat="1" x14ac:dyDescent="0.25">
      <c r="A1006" s="36"/>
      <c r="B1006" s="52" t="s">
        <v>685</v>
      </c>
      <c r="C1006" s="36">
        <v>4</v>
      </c>
      <c r="D1006" s="56">
        <v>29.169099999999997</v>
      </c>
      <c r="E1006" s="84">
        <v>2023</v>
      </c>
      <c r="F1006" s="196">
        <v>486575.3</v>
      </c>
      <c r="G1006" s="42">
        <v>100</v>
      </c>
      <c r="H1006" s="51">
        <f t="shared" si="228"/>
        <v>486575.3</v>
      </c>
      <c r="I1006" s="51">
        <f t="shared" si="227"/>
        <v>0</v>
      </c>
      <c r="J1006" s="51">
        <f t="shared" si="224"/>
        <v>240.52165101334651</v>
      </c>
      <c r="K1006" s="51">
        <f t="shared" si="229"/>
        <v>749.40904093388895</v>
      </c>
      <c r="L1006" s="51">
        <f t="shared" si="230"/>
        <v>1278054.5538150335</v>
      </c>
      <c r="M1006" s="51"/>
      <c r="N1006" s="51">
        <f t="shared" si="223"/>
        <v>1278054.5538150335</v>
      </c>
      <c r="O1006" s="34"/>
    </row>
    <row r="1007" spans="1:15" s="32" customFormat="1" x14ac:dyDescent="0.25">
      <c r="A1007" s="36"/>
      <c r="B1007" s="52" t="s">
        <v>686</v>
      </c>
      <c r="C1007" s="36">
        <v>4</v>
      </c>
      <c r="D1007" s="56">
        <v>43.889899999999997</v>
      </c>
      <c r="E1007" s="84">
        <v>1809</v>
      </c>
      <c r="F1007" s="196">
        <v>352330.7</v>
      </c>
      <c r="G1007" s="42">
        <v>100</v>
      </c>
      <c r="H1007" s="51">
        <f t="shared" si="228"/>
        <v>352330.7</v>
      </c>
      <c r="I1007" s="51">
        <f t="shared" si="227"/>
        <v>0</v>
      </c>
      <c r="J1007" s="51">
        <f t="shared" si="224"/>
        <v>194.76545052515203</v>
      </c>
      <c r="K1007" s="51">
        <f t="shared" si="229"/>
        <v>795.16524142208345</v>
      </c>
      <c r="L1007" s="51">
        <f t="shared" si="230"/>
        <v>1359063.7939135726</v>
      </c>
      <c r="M1007" s="51"/>
      <c r="N1007" s="51">
        <f t="shared" si="223"/>
        <v>1359063.7939135726</v>
      </c>
      <c r="O1007" s="34"/>
    </row>
    <row r="1008" spans="1:15" s="32" customFormat="1" x14ac:dyDescent="0.25">
      <c r="A1008" s="36"/>
      <c r="B1008" s="52" t="s">
        <v>687</v>
      </c>
      <c r="C1008" s="36">
        <v>4</v>
      </c>
      <c r="D1008" s="56">
        <v>42.471999999999994</v>
      </c>
      <c r="E1008" s="84">
        <v>3148</v>
      </c>
      <c r="F1008" s="196">
        <v>626655.6</v>
      </c>
      <c r="G1008" s="42">
        <v>100</v>
      </c>
      <c r="H1008" s="51">
        <f t="shared" si="228"/>
        <v>626655.6</v>
      </c>
      <c r="I1008" s="51">
        <f t="shared" si="227"/>
        <v>0</v>
      </c>
      <c r="J1008" s="51">
        <f t="shared" si="224"/>
        <v>199.06467598475223</v>
      </c>
      <c r="K1008" s="51">
        <f t="shared" si="229"/>
        <v>790.86601596248329</v>
      </c>
      <c r="L1008" s="51">
        <f t="shared" si="230"/>
        <v>1527206.1422503432</v>
      </c>
      <c r="M1008" s="51"/>
      <c r="N1008" s="51">
        <f t="shared" si="223"/>
        <v>1527206.1422503432</v>
      </c>
      <c r="O1008" s="34"/>
    </row>
    <row r="1009" spans="1:15" s="32" customFormat="1" x14ac:dyDescent="0.25">
      <c r="A1009" s="36"/>
      <c r="B1009" s="52" t="s">
        <v>688</v>
      </c>
      <c r="C1009" s="36">
        <v>4</v>
      </c>
      <c r="D1009" s="56">
        <v>37.261499999999998</v>
      </c>
      <c r="E1009" s="84">
        <v>4343</v>
      </c>
      <c r="F1009" s="196">
        <v>835692</v>
      </c>
      <c r="G1009" s="42">
        <v>100</v>
      </c>
      <c r="H1009" s="51">
        <f t="shared" si="228"/>
        <v>835692</v>
      </c>
      <c r="I1009" s="51">
        <f t="shared" si="227"/>
        <v>0</v>
      </c>
      <c r="J1009" s="51">
        <f t="shared" si="224"/>
        <v>192.42274925166936</v>
      </c>
      <c r="K1009" s="51">
        <f t="shared" si="229"/>
        <v>797.50794269556604</v>
      </c>
      <c r="L1009" s="51">
        <f t="shared" si="230"/>
        <v>1675222.0071004061</v>
      </c>
      <c r="M1009" s="51"/>
      <c r="N1009" s="51">
        <f t="shared" si="223"/>
        <v>1675222.0071004061</v>
      </c>
      <c r="O1009" s="34"/>
    </row>
    <row r="1010" spans="1:15" s="32" customFormat="1" x14ac:dyDescent="0.25">
      <c r="A1010" s="36"/>
      <c r="B1010" s="52" t="s">
        <v>689</v>
      </c>
      <c r="C1010" s="36">
        <v>4</v>
      </c>
      <c r="D1010" s="56">
        <v>20.51</v>
      </c>
      <c r="E1010" s="84">
        <v>828</v>
      </c>
      <c r="F1010" s="196">
        <v>195386.4</v>
      </c>
      <c r="G1010" s="42">
        <v>100</v>
      </c>
      <c r="H1010" s="51">
        <f t="shared" si="228"/>
        <v>195386.4</v>
      </c>
      <c r="I1010" s="51">
        <f t="shared" si="227"/>
        <v>0</v>
      </c>
      <c r="J1010" s="51">
        <f t="shared" si="224"/>
        <v>235.97391304347826</v>
      </c>
      <c r="K1010" s="51">
        <f t="shared" si="229"/>
        <v>753.95677890375714</v>
      </c>
      <c r="L1010" s="51">
        <f t="shared" si="230"/>
        <v>1092044.6107661866</v>
      </c>
      <c r="M1010" s="51"/>
      <c r="N1010" s="51">
        <f t="shared" si="223"/>
        <v>1092044.6107661866</v>
      </c>
      <c r="O1010" s="34"/>
    </row>
    <row r="1011" spans="1:15" s="32" customFormat="1" x14ac:dyDescent="0.25">
      <c r="A1011" s="36"/>
      <c r="B1011" s="52" t="s">
        <v>690</v>
      </c>
      <c r="C1011" s="36">
        <v>4</v>
      </c>
      <c r="D1011" s="56">
        <v>12.818399999999999</v>
      </c>
      <c r="E1011" s="84">
        <v>1291</v>
      </c>
      <c r="F1011" s="196">
        <v>372547.4</v>
      </c>
      <c r="G1011" s="42">
        <v>100</v>
      </c>
      <c r="H1011" s="51">
        <f t="shared" si="228"/>
        <v>372547.4</v>
      </c>
      <c r="I1011" s="51">
        <f t="shared" si="227"/>
        <v>0</v>
      </c>
      <c r="J1011" s="51">
        <f t="shared" si="224"/>
        <v>288.57273431448493</v>
      </c>
      <c r="K1011" s="51">
        <f t="shared" si="229"/>
        <v>701.35795763275053</v>
      </c>
      <c r="L1011" s="51">
        <f t="shared" si="230"/>
        <v>1062089.5217140603</v>
      </c>
      <c r="M1011" s="51"/>
      <c r="N1011" s="51">
        <f t="shared" si="223"/>
        <v>1062089.5217140603</v>
      </c>
      <c r="O1011" s="34"/>
    </row>
    <row r="1012" spans="1:15" s="32" customFormat="1" x14ac:dyDescent="0.25">
      <c r="A1012" s="36"/>
      <c r="B1012" s="52" t="s">
        <v>691</v>
      </c>
      <c r="C1012" s="36">
        <v>4</v>
      </c>
      <c r="D1012" s="56">
        <v>29.560700000000001</v>
      </c>
      <c r="E1012" s="84">
        <v>864</v>
      </c>
      <c r="F1012" s="196">
        <v>252936</v>
      </c>
      <c r="G1012" s="42">
        <v>100</v>
      </c>
      <c r="H1012" s="51">
        <f t="shared" si="228"/>
        <v>252936</v>
      </c>
      <c r="I1012" s="51">
        <f t="shared" si="227"/>
        <v>0</v>
      </c>
      <c r="J1012" s="51">
        <f t="shared" si="224"/>
        <v>292.75</v>
      </c>
      <c r="K1012" s="51">
        <f t="shared" si="229"/>
        <v>697.18069194723546</v>
      </c>
      <c r="L1012" s="51">
        <f t="shared" si="230"/>
        <v>1062215.99100049</v>
      </c>
      <c r="M1012" s="51"/>
      <c r="N1012" s="51">
        <f t="shared" si="223"/>
        <v>1062215.99100049</v>
      </c>
      <c r="O1012" s="34"/>
    </row>
    <row r="1013" spans="1:15" s="32" customFormat="1" x14ac:dyDescent="0.25">
      <c r="A1013" s="36"/>
      <c r="B1013" s="52" t="s">
        <v>692</v>
      </c>
      <c r="C1013" s="36">
        <v>4</v>
      </c>
      <c r="D1013" s="56">
        <v>47.864399999999996</v>
      </c>
      <c r="E1013" s="84">
        <v>1795</v>
      </c>
      <c r="F1013" s="196">
        <v>508972.5</v>
      </c>
      <c r="G1013" s="42">
        <v>100</v>
      </c>
      <c r="H1013" s="51">
        <f t="shared" si="228"/>
        <v>508972.5</v>
      </c>
      <c r="I1013" s="51">
        <f t="shared" si="227"/>
        <v>0</v>
      </c>
      <c r="J1013" s="51">
        <f t="shared" si="224"/>
        <v>283.55013927576601</v>
      </c>
      <c r="K1013" s="51">
        <f t="shared" si="229"/>
        <v>706.38055267146945</v>
      </c>
      <c r="L1013" s="51">
        <f t="shared" si="230"/>
        <v>1265297.7820874311</v>
      </c>
      <c r="M1013" s="51"/>
      <c r="N1013" s="51">
        <f t="shared" si="223"/>
        <v>1265297.7820874311</v>
      </c>
      <c r="O1013" s="34"/>
    </row>
    <row r="1014" spans="1:15" s="32" customFormat="1" x14ac:dyDescent="0.25">
      <c r="A1014" s="36"/>
      <c r="B1014" s="52" t="s">
        <v>693</v>
      </c>
      <c r="C1014" s="36">
        <v>4</v>
      </c>
      <c r="D1014" s="56">
        <v>3.8826000000000001</v>
      </c>
      <c r="E1014" s="84">
        <v>2898</v>
      </c>
      <c r="F1014" s="196">
        <v>1549592.1</v>
      </c>
      <c r="G1014" s="42">
        <v>100</v>
      </c>
      <c r="H1014" s="51">
        <f t="shared" si="228"/>
        <v>1549592.1</v>
      </c>
      <c r="I1014" s="51">
        <f t="shared" si="227"/>
        <v>0</v>
      </c>
      <c r="J1014" s="51">
        <f t="shared" si="224"/>
        <v>534.71086956521742</v>
      </c>
      <c r="K1014" s="51">
        <f t="shared" si="229"/>
        <v>455.21982238201804</v>
      </c>
      <c r="L1014" s="51">
        <f t="shared" si="230"/>
        <v>947622.90995612228</v>
      </c>
      <c r="M1014" s="51"/>
      <c r="N1014" s="51">
        <f t="shared" si="223"/>
        <v>947622.90995612228</v>
      </c>
      <c r="O1014" s="34"/>
    </row>
    <row r="1015" spans="1:15" s="32" customFormat="1" x14ac:dyDescent="0.25">
      <c r="A1015" s="36"/>
      <c r="B1015" s="52" t="s">
        <v>694</v>
      </c>
      <c r="C1015" s="36">
        <v>4</v>
      </c>
      <c r="D1015" s="56">
        <v>45.011000000000003</v>
      </c>
      <c r="E1015" s="84">
        <v>4154</v>
      </c>
      <c r="F1015" s="196">
        <v>1397865.8</v>
      </c>
      <c r="G1015" s="42">
        <v>100</v>
      </c>
      <c r="H1015" s="51">
        <f t="shared" si="228"/>
        <v>1397865.8</v>
      </c>
      <c r="I1015" s="51">
        <f t="shared" si="227"/>
        <v>0</v>
      </c>
      <c r="J1015" s="51">
        <f t="shared" si="224"/>
        <v>336.51078478574868</v>
      </c>
      <c r="K1015" s="51">
        <f t="shared" si="229"/>
        <v>653.41990716148678</v>
      </c>
      <c r="L1015" s="51">
        <f t="shared" si="230"/>
        <v>1505693.7354236613</v>
      </c>
      <c r="M1015" s="51"/>
      <c r="N1015" s="51">
        <f t="shared" si="223"/>
        <v>1505693.7354236613</v>
      </c>
      <c r="O1015" s="34"/>
    </row>
    <row r="1016" spans="1:15" s="32" customFormat="1" x14ac:dyDescent="0.25">
      <c r="A1016" s="36"/>
      <c r="B1016" s="52" t="s">
        <v>309</v>
      </c>
      <c r="C1016" s="36">
        <v>4</v>
      </c>
      <c r="D1016" s="56">
        <v>45.852299999999993</v>
      </c>
      <c r="E1016" s="84">
        <v>5502</v>
      </c>
      <c r="F1016" s="196">
        <v>2235675.2999999998</v>
      </c>
      <c r="G1016" s="42">
        <v>100</v>
      </c>
      <c r="H1016" s="51">
        <f t="shared" si="228"/>
        <v>2235675.2999999998</v>
      </c>
      <c r="I1016" s="51">
        <f t="shared" si="227"/>
        <v>0</v>
      </c>
      <c r="J1016" s="51">
        <f t="shared" si="224"/>
        <v>406.33865866957467</v>
      </c>
      <c r="K1016" s="51">
        <f t="shared" si="229"/>
        <v>583.59203327766079</v>
      </c>
      <c r="L1016" s="51">
        <f t="shared" si="230"/>
        <v>1604708.7676854501</v>
      </c>
      <c r="M1016" s="51"/>
      <c r="N1016" s="51">
        <f t="shared" si="223"/>
        <v>1604708.7676854501</v>
      </c>
      <c r="O1016" s="34"/>
    </row>
    <row r="1017" spans="1:15" s="32" customFormat="1" x14ac:dyDescent="0.25">
      <c r="A1017" s="36"/>
      <c r="B1017" s="52" t="s">
        <v>695</v>
      </c>
      <c r="C1017" s="36">
        <v>4</v>
      </c>
      <c r="D1017" s="56">
        <v>87.730400000000017</v>
      </c>
      <c r="E1017" s="84">
        <v>1629</v>
      </c>
      <c r="F1017" s="196">
        <v>790721.2</v>
      </c>
      <c r="G1017" s="42">
        <v>100</v>
      </c>
      <c r="H1017" s="51">
        <f t="shared" si="228"/>
        <v>790721.2</v>
      </c>
      <c r="I1017" s="51">
        <f t="shared" si="227"/>
        <v>0</v>
      </c>
      <c r="J1017" s="51">
        <f t="shared" si="224"/>
        <v>485.40282381829343</v>
      </c>
      <c r="K1017" s="51">
        <f t="shared" si="229"/>
        <v>504.52786812894203</v>
      </c>
      <c r="L1017" s="51">
        <f t="shared" si="230"/>
        <v>1148556.7856954299</v>
      </c>
      <c r="M1017" s="51"/>
      <c r="N1017" s="51">
        <f t="shared" si="223"/>
        <v>1148556.7856954299</v>
      </c>
      <c r="O1017" s="34"/>
    </row>
    <row r="1018" spans="1:15" s="32" customFormat="1" x14ac:dyDescent="0.25">
      <c r="A1018" s="36"/>
      <c r="B1018" s="52" t="s">
        <v>696</v>
      </c>
      <c r="C1018" s="36">
        <v>4</v>
      </c>
      <c r="D1018" s="56">
        <v>56.395799999999994</v>
      </c>
      <c r="E1018" s="84">
        <v>5004</v>
      </c>
      <c r="F1018" s="196">
        <v>3870092</v>
      </c>
      <c r="G1018" s="42">
        <v>100</v>
      </c>
      <c r="H1018" s="51">
        <f t="shared" si="228"/>
        <v>3870092</v>
      </c>
      <c r="I1018" s="51">
        <f t="shared" si="227"/>
        <v>0</v>
      </c>
      <c r="J1018" s="51">
        <f t="shared" si="224"/>
        <v>773.39968025579537</v>
      </c>
      <c r="K1018" s="51">
        <f t="shared" si="229"/>
        <v>216.53101169144009</v>
      </c>
      <c r="L1018" s="51">
        <f t="shared" si="230"/>
        <v>1136524.9855486809</v>
      </c>
      <c r="M1018" s="51"/>
      <c r="N1018" s="51">
        <f t="shared" si="223"/>
        <v>1136524.9855486809</v>
      </c>
      <c r="O1018" s="34"/>
    </row>
    <row r="1019" spans="1:15" s="32" customFormat="1" x14ac:dyDescent="0.25">
      <c r="A1019" s="36"/>
      <c r="B1019" s="52" t="s">
        <v>697</v>
      </c>
      <c r="C1019" s="36">
        <v>4</v>
      </c>
      <c r="D1019" s="56">
        <v>31.199499999999997</v>
      </c>
      <c r="E1019" s="84">
        <v>1125</v>
      </c>
      <c r="F1019" s="196">
        <v>245096.3</v>
      </c>
      <c r="G1019" s="42">
        <v>100</v>
      </c>
      <c r="H1019" s="51">
        <f t="shared" si="228"/>
        <v>245096.3</v>
      </c>
      <c r="I1019" s="51">
        <f t="shared" si="227"/>
        <v>0</v>
      </c>
      <c r="J1019" s="51">
        <f t="shared" si="224"/>
        <v>217.86337777777777</v>
      </c>
      <c r="K1019" s="51">
        <f t="shared" si="229"/>
        <v>772.06731416945763</v>
      </c>
      <c r="L1019" s="51">
        <f t="shared" si="230"/>
        <v>1193044.5448194945</v>
      </c>
      <c r="M1019" s="51"/>
      <c r="N1019" s="51">
        <f t="shared" si="223"/>
        <v>1193044.5448194945</v>
      </c>
      <c r="O1019" s="34"/>
    </row>
    <row r="1020" spans="1:15" s="32" customFormat="1" x14ac:dyDescent="0.25">
      <c r="A1020" s="36"/>
      <c r="B1020" s="52" t="s">
        <v>698</v>
      </c>
      <c r="C1020" s="36">
        <v>4</v>
      </c>
      <c r="D1020" s="56">
        <v>22.257800000000003</v>
      </c>
      <c r="E1020" s="84">
        <v>1008</v>
      </c>
      <c r="F1020" s="196">
        <v>273304</v>
      </c>
      <c r="G1020" s="42">
        <v>100</v>
      </c>
      <c r="H1020" s="51">
        <f t="shared" si="228"/>
        <v>273304</v>
      </c>
      <c r="I1020" s="51">
        <f t="shared" si="227"/>
        <v>0</v>
      </c>
      <c r="J1020" s="51">
        <f t="shared" si="224"/>
        <v>271.13492063492066</v>
      </c>
      <c r="K1020" s="51">
        <f t="shared" si="229"/>
        <v>718.79577131231486</v>
      </c>
      <c r="L1020" s="51">
        <f t="shared" si="230"/>
        <v>1080298.9012948645</v>
      </c>
      <c r="M1020" s="51"/>
      <c r="N1020" s="51">
        <f t="shared" si="223"/>
        <v>1080298.9012948645</v>
      </c>
      <c r="O1020" s="34"/>
    </row>
    <row r="1021" spans="1:15" s="32" customFormat="1" x14ac:dyDescent="0.25">
      <c r="A1021" s="36"/>
      <c r="B1021" s="52" t="s">
        <v>699</v>
      </c>
      <c r="C1021" s="36">
        <v>4</v>
      </c>
      <c r="D1021" s="56">
        <v>45.27</v>
      </c>
      <c r="E1021" s="84">
        <v>4139</v>
      </c>
      <c r="F1021" s="196">
        <v>1077511.3</v>
      </c>
      <c r="G1021" s="42">
        <v>100</v>
      </c>
      <c r="H1021" s="51">
        <f t="shared" si="228"/>
        <v>1077511.3</v>
      </c>
      <c r="I1021" s="51">
        <f t="shared" si="227"/>
        <v>0</v>
      </c>
      <c r="J1021" s="51">
        <f t="shared" si="224"/>
        <v>260.33131191108964</v>
      </c>
      <c r="K1021" s="51">
        <f t="shared" si="229"/>
        <v>729.59938003614582</v>
      </c>
      <c r="L1021" s="51">
        <f t="shared" si="230"/>
        <v>1596151.9197896793</v>
      </c>
      <c r="M1021" s="51"/>
      <c r="N1021" s="51">
        <f t="shared" si="223"/>
        <v>1596151.9197896793</v>
      </c>
      <c r="O1021" s="34"/>
    </row>
    <row r="1022" spans="1:15" s="32" customFormat="1" x14ac:dyDescent="0.25">
      <c r="A1022" s="36"/>
      <c r="B1022" s="52" t="s">
        <v>887</v>
      </c>
      <c r="C1022" s="36">
        <v>3</v>
      </c>
      <c r="D1022" s="56">
        <v>16.429500000000001</v>
      </c>
      <c r="E1022" s="84">
        <v>32475</v>
      </c>
      <c r="F1022" s="196">
        <v>70459057.900000006</v>
      </c>
      <c r="G1022" s="42">
        <v>50</v>
      </c>
      <c r="H1022" s="51">
        <f t="shared" si="228"/>
        <v>35229528.950000003</v>
      </c>
      <c r="I1022" s="51">
        <f t="shared" si="227"/>
        <v>35229528.950000003</v>
      </c>
      <c r="J1022" s="51">
        <f t="shared" si="224"/>
        <v>2169.639966127791</v>
      </c>
      <c r="K1022" s="51">
        <f t="shared" si="229"/>
        <v>-1179.7092741805554</v>
      </c>
      <c r="L1022" s="51">
        <f t="shared" si="230"/>
        <v>4391675.6591831371</v>
      </c>
      <c r="M1022" s="51"/>
      <c r="N1022" s="51">
        <f t="shared" si="223"/>
        <v>4391675.6591831371</v>
      </c>
      <c r="O1022" s="34"/>
    </row>
    <row r="1023" spans="1:15" s="32" customFormat="1" x14ac:dyDescent="0.25">
      <c r="A1023" s="36"/>
      <c r="B1023" s="52" t="s">
        <v>854</v>
      </c>
      <c r="C1023" s="36">
        <v>4</v>
      </c>
      <c r="D1023" s="56">
        <v>18.29</v>
      </c>
      <c r="E1023" s="84">
        <v>1566</v>
      </c>
      <c r="F1023" s="196">
        <v>383903.6</v>
      </c>
      <c r="G1023" s="42">
        <v>100</v>
      </c>
      <c r="H1023" s="51">
        <f t="shared" si="228"/>
        <v>383903.6</v>
      </c>
      <c r="I1023" s="51">
        <f t="shared" si="227"/>
        <v>0</v>
      </c>
      <c r="J1023" s="51">
        <f t="shared" si="224"/>
        <v>245.14916985951467</v>
      </c>
      <c r="K1023" s="51">
        <f t="shared" si="229"/>
        <v>744.78152208772076</v>
      </c>
      <c r="L1023" s="51">
        <f t="shared" si="230"/>
        <v>1171208.7427951491</v>
      </c>
      <c r="M1023" s="51"/>
      <c r="N1023" s="51">
        <f t="shared" si="223"/>
        <v>1171208.7427951491</v>
      </c>
      <c r="O1023" s="34"/>
    </row>
    <row r="1024" spans="1:15" s="32" customFormat="1" x14ac:dyDescent="0.25">
      <c r="A1024" s="36"/>
      <c r="B1024" s="52" t="s">
        <v>700</v>
      </c>
      <c r="C1024" s="36">
        <v>4</v>
      </c>
      <c r="D1024" s="56">
        <v>51.766099999999994</v>
      </c>
      <c r="E1024" s="84">
        <v>3068</v>
      </c>
      <c r="F1024" s="196">
        <v>1145749.1000000001</v>
      </c>
      <c r="G1024" s="42">
        <v>100</v>
      </c>
      <c r="H1024" s="51">
        <f t="shared" si="228"/>
        <v>1145749.1000000001</v>
      </c>
      <c r="I1024" s="51">
        <f t="shared" si="227"/>
        <v>0</v>
      </c>
      <c r="J1024" s="51">
        <f t="shared" si="224"/>
        <v>373.45146675358541</v>
      </c>
      <c r="K1024" s="51">
        <f t="shared" si="229"/>
        <v>616.47922519365011</v>
      </c>
      <c r="L1024" s="51">
        <f t="shared" si="230"/>
        <v>1341550.2942369645</v>
      </c>
      <c r="M1024" s="51"/>
      <c r="N1024" s="51">
        <f t="shared" si="223"/>
        <v>1341550.2942369645</v>
      </c>
      <c r="O1024" s="34"/>
    </row>
    <row r="1025" spans="1:15" s="32" customFormat="1" ht="15.75" thickBot="1" x14ac:dyDescent="0.3">
      <c r="A1025" s="36"/>
      <c r="B1025" s="52" t="s">
        <v>855</v>
      </c>
      <c r="C1025" s="36">
        <v>4</v>
      </c>
      <c r="D1025" s="56">
        <v>38.74</v>
      </c>
      <c r="E1025" s="91">
        <v>3466</v>
      </c>
      <c r="F1025" s="196">
        <v>1467766.6</v>
      </c>
      <c r="G1025" s="42">
        <v>100</v>
      </c>
      <c r="H1025" s="51">
        <f t="shared" si="228"/>
        <v>1467766.6</v>
      </c>
      <c r="I1025" s="51">
        <f t="shared" si="227"/>
        <v>0</v>
      </c>
      <c r="J1025" s="51">
        <f t="shared" si="224"/>
        <v>423.47564916330066</v>
      </c>
      <c r="K1025" s="51">
        <f t="shared" si="229"/>
        <v>566.4550427839348</v>
      </c>
      <c r="L1025" s="51">
        <f t="shared" si="230"/>
        <v>1286237.0193821611</v>
      </c>
      <c r="M1025" s="51"/>
      <c r="N1025" s="51">
        <f t="shared" si="223"/>
        <v>1286237.0193821611</v>
      </c>
      <c r="O1025" s="34"/>
    </row>
    <row r="1026" spans="1:15" x14ac:dyDescent="0.25">
      <c r="F1026" s="65"/>
    </row>
    <row r="1027" spans="1:15" x14ac:dyDescent="0.25">
      <c r="H1027" s="43"/>
    </row>
    <row r="1029" spans="1:15" x14ac:dyDescent="0.25">
      <c r="H1029" s="43"/>
    </row>
  </sheetData>
  <mergeCells count="27">
    <mergeCell ref="I13:I15"/>
    <mergeCell ref="J13:J15"/>
    <mergeCell ref="N13:N15"/>
    <mergeCell ref="B17:C17"/>
    <mergeCell ref="K13:K15"/>
    <mergeCell ref="L13:L15"/>
    <mergeCell ref="M13:M15"/>
    <mergeCell ref="F13:F15"/>
    <mergeCell ref="G13:G15"/>
    <mergeCell ref="B18:C18"/>
    <mergeCell ref="B19:C19"/>
    <mergeCell ref="H13:H15"/>
    <mergeCell ref="A13:A15"/>
    <mergeCell ref="B13:B15"/>
    <mergeCell ref="C13:C15"/>
    <mergeCell ref="D13:D15"/>
    <mergeCell ref="E13:E15"/>
    <mergeCell ref="G4:I4"/>
    <mergeCell ref="G1:L2"/>
    <mergeCell ref="G10:I10"/>
    <mergeCell ref="G11:I11"/>
    <mergeCell ref="G12:J12"/>
    <mergeCell ref="G9:I9"/>
    <mergeCell ref="G5:I5"/>
    <mergeCell ref="G6:I6"/>
    <mergeCell ref="G7:I7"/>
    <mergeCell ref="G8:I8"/>
  </mergeCells>
  <pageMargins left="0.70866141732283472" right="0.70866141732283472" top="0.74803149606299213" bottom="0.74803149606299213" header="0.31496062992125984" footer="0.31496062992125984"/>
  <pageSetup paperSize="9" scale="56" fitToWidth="0" fitToHeight="0" orientation="landscape" r:id="rId1"/>
  <headerFooter>
    <oddFooter>&amp;LEx.:Natalia Tabacari
Tel.:26-19&amp;C&amp;P</oddFooter>
  </headerFooter>
  <rowBreaks count="3" manualBreakCount="3">
    <brk id="312" max="16" man="1"/>
    <brk id="572" max="16" man="1"/>
    <brk id="625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Calcul transf 2022</vt:lpstr>
      <vt:lpstr>Calcul transf 2023</vt:lpstr>
      <vt:lpstr>Calcul transf 2024</vt:lpstr>
      <vt:lpstr>'Calcul transf 2022'!Print_Area</vt:lpstr>
      <vt:lpstr>'Calcul transf 2023'!Print_Area</vt:lpstr>
      <vt:lpstr>'Calcul transf 2024'!Print_Area</vt:lpstr>
      <vt:lpstr>'Calcul transf 2022'!Print_Titles</vt:lpstr>
      <vt:lpstr>'Calcul transf 2023'!Print_Titles</vt:lpstr>
      <vt:lpstr>'Calcul transf 2024'!Print_Titles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Razlog Diana</dc:creator>
  <cp:lastModifiedBy>Tabacari, Natalia</cp:lastModifiedBy>
  <cp:lastPrinted>2021-09-22T05:59:04Z</cp:lastPrinted>
  <dcterms:created xsi:type="dcterms:W3CDTF">2012-10-02T08:06:09Z</dcterms:created>
  <dcterms:modified xsi:type="dcterms:W3CDTF">2021-09-22T06:19:22Z</dcterms:modified>
</cp:coreProperties>
</file>